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200" windowHeight="7170" firstSheet="1" activeTab="1"/>
  </bookViews>
  <sheets>
    <sheet name="2019部门综合预算表" sheetId="68" r:id="rId1"/>
    <sheet name="2022年部门预算申报表 " sheetId="77" r:id="rId2"/>
  </sheets>
  <definedNames>
    <definedName name="_xlnm._FilterDatabase" localSheetId="0" hidden="1">'2019部门综合预算表'!$A$2:$K$290</definedName>
    <definedName name="_xlnm._FilterDatabase" localSheetId="1" hidden="1">'2022年部门预算申报表 '!$A$4:$G$233</definedName>
    <definedName name="_xlnm.Print_Titles" localSheetId="0">'2019部门综合预算表'!$2:$2</definedName>
    <definedName name="_xlnm.Print_Titles" localSheetId="1">'2022年部门预算申报表 '!$4:$4</definedName>
  </definedNames>
  <calcPr calcId="124519"/>
</workbook>
</file>

<file path=xl/calcChain.xml><?xml version="1.0" encoding="utf-8"?>
<calcChain xmlns="http://schemas.openxmlformats.org/spreadsheetml/2006/main">
  <c r="C290" i="68"/>
  <c r="C283"/>
  <c r="C280"/>
  <c r="C279"/>
  <c r="C260"/>
  <c r="C251"/>
  <c r="C247"/>
  <c r="C240"/>
  <c r="C239"/>
  <c r="C238"/>
  <c r="C232"/>
  <c r="C231"/>
  <c r="C226"/>
  <c r="C208"/>
  <c r="C206"/>
  <c r="C201"/>
  <c r="C200"/>
  <c r="C199"/>
  <c r="C190"/>
  <c r="C189"/>
  <c r="C187"/>
  <c r="C181"/>
  <c r="C177"/>
  <c r="C156"/>
  <c r="C125"/>
  <c r="C110"/>
  <c r="C108"/>
  <c r="C107"/>
  <c r="C104"/>
  <c r="C76"/>
  <c r="C73"/>
  <c r="C71"/>
  <c r="C70"/>
  <c r="C59"/>
  <c r="C57"/>
  <c r="C56"/>
  <c r="C55"/>
  <c r="C54"/>
  <c r="C49"/>
  <c r="C47"/>
  <c r="C43"/>
  <c r="C40"/>
  <c r="C37"/>
  <c r="C36"/>
  <c r="C34"/>
  <c r="C33"/>
  <c r="C32"/>
  <c r="C31"/>
  <c r="C30"/>
  <c r="C29"/>
  <c r="C23"/>
  <c r="C22"/>
  <c r="C21"/>
  <c r="C18"/>
  <c r="C14"/>
  <c r="C11"/>
  <c r="C9"/>
  <c r="C8"/>
  <c r="C6"/>
  <c r="C5"/>
  <c r="C4"/>
  <c r="C3"/>
</calcChain>
</file>

<file path=xl/sharedStrings.xml><?xml version="1.0" encoding="utf-8"?>
<sst xmlns="http://schemas.openxmlformats.org/spreadsheetml/2006/main" count="1536" uniqueCount="612">
  <si>
    <t>吉首大学2019年度部门综合预算</t>
  </si>
  <si>
    <t>项目</t>
  </si>
  <si>
    <t>责任部门</t>
  </si>
  <si>
    <t>金额（万元）</t>
  </si>
  <si>
    <t>备注</t>
  </si>
  <si>
    <t>收入预算总计</t>
  </si>
  <si>
    <t>一、可自主支配收入</t>
  </si>
  <si>
    <t>（一）经常性常规收入</t>
  </si>
  <si>
    <t xml:space="preserve">  省财政教育经费经常性拨款</t>
  </si>
  <si>
    <t xml:space="preserve">  农村医学免费培养生学杂费补助</t>
  </si>
  <si>
    <t xml:space="preserve">  教育部预科生培养经费拨款</t>
  </si>
  <si>
    <t xml:space="preserve">  湘西州、张家界市财政经常性拨款</t>
  </si>
  <si>
    <t xml:space="preserve">  湘西州人才引进专项</t>
  </si>
  <si>
    <t xml:space="preserve">  教育事业收入</t>
  </si>
  <si>
    <t>含：专、本、预、研学费及住宿费收入，各类考试报名费，各类培训收入</t>
  </si>
  <si>
    <t xml:space="preserve">  下属单位上缴</t>
  </si>
  <si>
    <t>张家界学院办学结余分配收入</t>
  </si>
  <si>
    <t xml:space="preserve">  资产有偿使用收入</t>
  </si>
  <si>
    <t>含：资产经营公司上缴收入、房屋及场地租金收入</t>
  </si>
  <si>
    <t>（二）非经常性收入</t>
  </si>
  <si>
    <t xml:space="preserve">  湘西州州政府专项拨款</t>
  </si>
  <si>
    <t xml:space="preserve">  吉首市政府专项拨款</t>
  </si>
  <si>
    <t xml:space="preserve">  结余统筹安排财政资金</t>
  </si>
  <si>
    <t xml:space="preserve">  上年事业收入结转本年</t>
  </si>
  <si>
    <t xml:space="preserve">  资产处置残值收入</t>
  </si>
  <si>
    <t xml:space="preserve">  其他零星收入</t>
  </si>
  <si>
    <t xml:space="preserve">  民委及省财政专项支持</t>
  </si>
  <si>
    <t>二、非自主支配专项收入</t>
  </si>
  <si>
    <t xml:space="preserve"> 双一流建设专项</t>
  </si>
  <si>
    <t xml:space="preserve"> 十三五基建专项资金</t>
  </si>
  <si>
    <t xml:space="preserve"> 中西部基础能力建设</t>
  </si>
  <si>
    <t xml:space="preserve"> 中央财政支持地方高校建设</t>
  </si>
  <si>
    <t xml:space="preserve"> 国家、省级奖助学金</t>
  </si>
  <si>
    <t xml:space="preserve"> 外来科研课题收入</t>
  </si>
  <si>
    <t>支出预算总计</t>
  </si>
  <si>
    <t>●基本支出</t>
  </si>
  <si>
    <t>一、人员经费</t>
  </si>
  <si>
    <t>（一）在职人员工资及补贴</t>
  </si>
  <si>
    <t>1、基本工资</t>
  </si>
  <si>
    <t xml:space="preserve">  学校统管基本工资</t>
  </si>
  <si>
    <t>人事处</t>
  </si>
  <si>
    <t xml:space="preserve">  软件学院基本工资</t>
  </si>
  <si>
    <t>软件服务外包学院</t>
  </si>
  <si>
    <t>见附表1</t>
  </si>
  <si>
    <t>2、绩效工资</t>
  </si>
  <si>
    <t xml:space="preserve">  学校统管绩效工资</t>
  </si>
  <si>
    <t>含基础性绩效工资、误餐补贴、学生教育管理津贴等。不含奖励性绩效工资。</t>
  </si>
  <si>
    <t xml:space="preserve">  软件学院绩效工资</t>
  </si>
  <si>
    <t xml:space="preserve">  奖励性绩效工资</t>
  </si>
  <si>
    <t xml:space="preserve">  特殊及重大专项非职务性补助</t>
  </si>
  <si>
    <t>学校统管</t>
  </si>
  <si>
    <t>3、政策允许保留津贴</t>
  </si>
  <si>
    <t>4、住房公积金</t>
  </si>
  <si>
    <t>（二）离退休人员工资及补贴</t>
  </si>
  <si>
    <t xml:space="preserve">  离休费</t>
  </si>
  <si>
    <t xml:space="preserve">  离休干部特需费</t>
  </si>
  <si>
    <t>离退休工作处</t>
  </si>
  <si>
    <t xml:space="preserve">  离休干部医疗补助</t>
  </si>
  <si>
    <t>后勤管理处</t>
  </si>
  <si>
    <t xml:space="preserve">  退休人员生活补贴</t>
  </si>
  <si>
    <t xml:space="preserve">  离退休职工慰问金</t>
  </si>
  <si>
    <t>（三）临聘人员劳资</t>
  </si>
  <si>
    <t xml:space="preserve">  临时人员工资</t>
  </si>
  <si>
    <t xml:space="preserve">  软件学院临时人员经费</t>
  </si>
  <si>
    <t xml:space="preserve">  预科学院临聘人员工资</t>
  </si>
  <si>
    <t>民族预科教育学院</t>
  </si>
  <si>
    <t>见附表2</t>
  </si>
  <si>
    <t xml:space="preserve">  外籍教师酬金</t>
  </si>
  <si>
    <t>国际合作与交流中心</t>
  </si>
  <si>
    <t>（四）社会保障缴费</t>
  </si>
  <si>
    <t xml:space="preserve">  养老保险金</t>
  </si>
  <si>
    <t>含待缴及补缴养老保险300万；人事代理200万，临时工处理90万元</t>
  </si>
  <si>
    <t xml:space="preserve">  医疗保险金</t>
  </si>
  <si>
    <t xml:space="preserve">  失业、工伤保险</t>
  </si>
  <si>
    <t xml:space="preserve">  软件学院社保缴费</t>
  </si>
  <si>
    <t>见附表1。单位负担养老、医保、失保等社会保障经费</t>
  </si>
  <si>
    <t>（七）其他人员经费</t>
  </si>
  <si>
    <t xml:space="preserve">  职工医疗困难补助</t>
  </si>
  <si>
    <t xml:space="preserve">  大病互助</t>
  </si>
  <si>
    <t>校工会</t>
  </si>
  <si>
    <t xml:space="preserve">  职工体检费</t>
  </si>
  <si>
    <t xml:space="preserve">  丧葬费及抚恤金</t>
  </si>
  <si>
    <t xml:space="preserve">  异地工作补贴</t>
  </si>
  <si>
    <t xml:space="preserve">  职工探亲车船费</t>
  </si>
  <si>
    <t xml:space="preserve">  独生子女保健费</t>
  </si>
  <si>
    <t>张家界校区后勤与保卫处</t>
  </si>
  <si>
    <t xml:space="preserve">  各类荣誉奖励</t>
  </si>
  <si>
    <t xml:space="preserve">  工会经费</t>
  </si>
  <si>
    <t>二、公用运转经费</t>
  </si>
  <si>
    <t>（一）教学、教辅公用</t>
  </si>
  <si>
    <t xml:space="preserve">  教学、教辅单位办公业务费</t>
  </si>
  <si>
    <t>各单位</t>
  </si>
  <si>
    <t>见附表5</t>
  </si>
  <si>
    <t xml:space="preserve">  理论与实践教学业务费</t>
  </si>
  <si>
    <t>教务处</t>
  </si>
  <si>
    <t>见附表3</t>
  </si>
  <si>
    <t xml:space="preserve">  研究生教学业务费</t>
  </si>
  <si>
    <t>研究生处</t>
  </si>
  <si>
    <t>见附表6</t>
  </si>
  <si>
    <t xml:space="preserve">  预科生教学业务费</t>
  </si>
  <si>
    <t xml:space="preserve">  软件学院教学业务费</t>
  </si>
  <si>
    <t xml:space="preserve">  外籍专家综合业务费</t>
  </si>
  <si>
    <t xml:space="preserve">  国际合作与交流处综合业务费</t>
  </si>
  <si>
    <t xml:space="preserve">  教育基金会工作经费</t>
  </si>
  <si>
    <t>教育基金会</t>
  </si>
  <si>
    <t xml:space="preserve">  思想政治课教育专项</t>
  </si>
  <si>
    <t>马克思主义学院</t>
  </si>
  <si>
    <t xml:space="preserve">  实验材料费</t>
  </si>
  <si>
    <t>实验室与设备管理中心</t>
  </si>
  <si>
    <t>见附表4</t>
  </si>
  <si>
    <t xml:space="preserve">  实验劳保费</t>
  </si>
  <si>
    <t xml:space="preserve">  现代教育技术培训与竞赛经费</t>
  </si>
  <si>
    <t xml:space="preserve">  大学生创新实验技能竞赛专项</t>
  </si>
  <si>
    <t xml:space="preserve">  实验教学管理综合业务费</t>
  </si>
  <si>
    <t xml:space="preserve">  教学设备维修改造费</t>
  </si>
  <si>
    <t xml:space="preserve">  数字资源库建设及数字资源制作及发布</t>
  </si>
  <si>
    <t xml:space="preserve">  信息化教学课程群数字资源建设项目</t>
  </si>
  <si>
    <t xml:space="preserve">  实验室设备零星购置</t>
  </si>
  <si>
    <t xml:space="preserve">  实验室安全环保专项</t>
  </si>
  <si>
    <t xml:space="preserve">  国家体质健康标准测试费</t>
  </si>
  <si>
    <t>体育科学学院</t>
  </si>
  <si>
    <t xml:space="preserve">  阅读推广经费</t>
  </si>
  <si>
    <t>图书馆</t>
  </si>
  <si>
    <t xml:space="preserve">  图书维护专项经费</t>
  </si>
  <si>
    <t xml:space="preserve">  文化场馆运行、维持费</t>
  </si>
  <si>
    <t>文化教育场馆、档案馆管理中心</t>
  </si>
  <si>
    <t xml:space="preserve">  档案建设专项</t>
  </si>
  <si>
    <t xml:space="preserve">  研究院综合业务费</t>
  </si>
  <si>
    <t>武陵山区发展研究院</t>
  </si>
  <si>
    <t xml:space="preserve">  高峰论坛专项</t>
  </si>
  <si>
    <t xml:space="preserve">  教育扶贫专项</t>
  </si>
  <si>
    <t xml:space="preserve">  武陵山研究系列丛书专项</t>
  </si>
  <si>
    <t xml:space="preserve">  文创中心专项经费</t>
  </si>
  <si>
    <t>武陵山文化产业创意研发促进中心</t>
  </si>
  <si>
    <t xml:space="preserve">  校友会业务经费</t>
  </si>
  <si>
    <t>校友工作办</t>
  </si>
  <si>
    <t xml:space="preserve">  多媒体教室维护费</t>
  </si>
  <si>
    <t>信息网络中心</t>
  </si>
  <si>
    <t xml:space="preserve">  网络使用租赁费</t>
  </si>
  <si>
    <t xml:space="preserve">  网络运行维护及网络安全费</t>
  </si>
  <si>
    <t>含：校园网运行维护、网络安全、软件系统升级</t>
  </si>
  <si>
    <t xml:space="preserve">  学报专项经费</t>
  </si>
  <si>
    <t>学报编辑部</t>
  </si>
  <si>
    <t xml:space="preserve">  思想政治工作专项经费</t>
  </si>
  <si>
    <t xml:space="preserve">  各类提成项目经费</t>
  </si>
  <si>
    <t>（二）行政管理公用</t>
  </si>
  <si>
    <t xml:space="preserve">  行政单位办公业务费</t>
  </si>
  <si>
    <t xml:space="preserve">  “三公”经费-公务接待及公车维持</t>
  </si>
  <si>
    <t>各相关单位</t>
  </si>
  <si>
    <t xml:space="preserve">  交通管理综合业务费</t>
  </si>
  <si>
    <t>保卫处</t>
  </si>
  <si>
    <t xml:space="preserve">  派出所专项业务费</t>
  </si>
  <si>
    <t xml:space="preserve">  保卫处服装购置费</t>
  </si>
  <si>
    <t xml:space="preserve">  警用器械购置费</t>
  </si>
  <si>
    <t>《学生安全教育读本》编印专项</t>
  </si>
  <si>
    <t xml:space="preserve">  张家界校区公租房租金</t>
  </si>
  <si>
    <t xml:space="preserve"> 行政设备维修及材料费</t>
  </si>
  <si>
    <t xml:space="preserve">  不动产登记证办理专项</t>
  </si>
  <si>
    <t xml:space="preserve">  张家界校区综合业务费</t>
  </si>
  <si>
    <t>张家界校区统管</t>
  </si>
  <si>
    <t xml:space="preserve">  会计业务耗材及金融手续费</t>
  </si>
  <si>
    <t>财务处</t>
  </si>
  <si>
    <t xml:space="preserve">  招标采购工作专项经费</t>
  </si>
  <si>
    <t>采购与招投标管理中心</t>
  </si>
  <si>
    <t xml:space="preserve">  长沙办事处运行经费</t>
  </si>
  <si>
    <t>党办、校办</t>
  </si>
  <si>
    <t xml:space="preserve">  对口支援专项经费</t>
  </si>
  <si>
    <t xml:space="preserve">  发展规划工作综合业务费</t>
  </si>
  <si>
    <t>发展规划与学科建设处</t>
  </si>
  <si>
    <t xml:space="preserve">  法律事务室运转经费</t>
  </si>
  <si>
    <t xml:space="preserve">  后勤行政性缴费</t>
  </si>
  <si>
    <t xml:space="preserve">  校方责任险</t>
  </si>
  <si>
    <t xml:space="preserve">  纪检工作专项业务费</t>
  </si>
  <si>
    <t>纪委、监察室</t>
  </si>
  <si>
    <t xml:space="preserve">  创新创业基金</t>
  </si>
  <si>
    <t xml:space="preserve">  外聘专家、教师住宿费</t>
  </si>
  <si>
    <t xml:space="preserve">  引进、调动、外借专家教师工作经费</t>
  </si>
  <si>
    <t xml:space="preserve">  职称评审专项经费</t>
  </si>
  <si>
    <t xml:space="preserve">  审计专项业务费</t>
  </si>
  <si>
    <t>审计处</t>
  </si>
  <si>
    <t xml:space="preserve">  统战工作专项费</t>
  </si>
  <si>
    <t>统战部</t>
  </si>
  <si>
    <t xml:space="preserve">  校报专项经费</t>
  </si>
  <si>
    <t>宣传部</t>
  </si>
  <si>
    <t xml:space="preserve">  广播电视专项经费</t>
  </si>
  <si>
    <t xml:space="preserve">  新闻网专项经费</t>
  </si>
  <si>
    <t xml:space="preserve">  宣传、思政专项经费</t>
  </si>
  <si>
    <t xml:space="preserve">  心理健康教育专项经费</t>
  </si>
  <si>
    <t>学生工作、武装部</t>
  </si>
  <si>
    <t xml:space="preserve">  武装部综合业务费</t>
  </si>
  <si>
    <t xml:space="preserve">  招生工作经费</t>
  </si>
  <si>
    <t>招生就业处</t>
  </si>
  <si>
    <t xml:space="preserve">  经适房置换户校外过渡安置专项</t>
  </si>
  <si>
    <t>资产管理处</t>
  </si>
  <si>
    <t xml:space="preserve">  资产评估费</t>
  </si>
  <si>
    <t xml:space="preserve">  不动产登记测绘费</t>
  </si>
  <si>
    <t xml:space="preserve">  基层党建及党员活动经费</t>
  </si>
  <si>
    <t>组织部</t>
  </si>
  <si>
    <t>见附表9</t>
  </si>
  <si>
    <t xml:space="preserve">  党校专项经费</t>
  </si>
  <si>
    <t xml:space="preserve">  干部培训专项经费</t>
  </si>
  <si>
    <t xml:space="preserve">  驻村扶贫专项</t>
  </si>
  <si>
    <t xml:space="preserve">  会议费 </t>
  </si>
  <si>
    <t xml:space="preserve">  不可预计支出</t>
  </si>
  <si>
    <t>（三）后勤保障公用</t>
  </si>
  <si>
    <t xml:space="preserve">  水电费</t>
  </si>
  <si>
    <t xml:space="preserve">  水电费（校医院水电补贴）</t>
  </si>
  <si>
    <t xml:space="preserve">  排污及垃圾清运费</t>
  </si>
  <si>
    <t xml:space="preserve">  森林病虫害防治专项经费</t>
  </si>
  <si>
    <t xml:space="preserve">  爱卫计育专项经费</t>
  </si>
  <si>
    <t xml:space="preserve">  特殊设备维护费</t>
  </si>
  <si>
    <t xml:space="preserve">  吉首校区后勤服务中心运转经费</t>
  </si>
  <si>
    <t>吉首校区后勤服务中心</t>
  </si>
  <si>
    <t xml:space="preserve">  吉首校区水电中心运转费</t>
  </si>
  <si>
    <t>吉首校区水电服务中心</t>
  </si>
  <si>
    <t xml:space="preserve">  张家界校区后勤服务中心运转费</t>
  </si>
  <si>
    <t xml:space="preserve">  张校区水电服务中心运转经费</t>
  </si>
  <si>
    <t xml:space="preserve">  住房防雷检测专项经费</t>
  </si>
  <si>
    <t xml:space="preserve">  劳保用品费</t>
  </si>
  <si>
    <t xml:space="preserve">  消防器材购置费</t>
  </si>
  <si>
    <t xml:space="preserve">  二次供水质保专项</t>
  </si>
  <si>
    <t xml:space="preserve">  视频会议维护费</t>
  </si>
  <si>
    <t xml:space="preserve">  学生食堂补贴</t>
  </si>
  <si>
    <t>其中：价格平抑基金110万元；水电费补贴80万元</t>
  </si>
  <si>
    <t>（四）离退休公用</t>
  </si>
  <si>
    <t xml:space="preserve">  离退休工作专项经费</t>
  </si>
  <si>
    <t xml:space="preserve">  老年科协</t>
  </si>
  <si>
    <t xml:space="preserve">  老龄委</t>
  </si>
  <si>
    <t xml:space="preserve">  关工委</t>
  </si>
  <si>
    <t xml:space="preserve">  关爱基金</t>
  </si>
  <si>
    <t xml:space="preserve">  老年大学</t>
  </si>
  <si>
    <t xml:space="preserve">  老干楼多功能会议室专项经费</t>
  </si>
  <si>
    <t>●项目支出</t>
  </si>
  <si>
    <t>一、行政管理</t>
  </si>
  <si>
    <t xml:space="preserve">  市内交通补贴</t>
  </si>
  <si>
    <t>据实开支后经费不足再追加</t>
  </si>
  <si>
    <t xml:space="preserve">  巡视专项</t>
  </si>
  <si>
    <t xml:space="preserve">  学校制度、政策及规划汇编</t>
  </si>
  <si>
    <t xml:space="preserve">  年鉴汇编专项</t>
  </si>
  <si>
    <t xml:space="preserve"> “三公”经费-公务出国</t>
  </si>
  <si>
    <t>《吉首大学志1990-2018》编撰</t>
  </si>
  <si>
    <t xml:space="preserve">  校园文化建设及综合改革专项</t>
  </si>
  <si>
    <t xml:space="preserve">  省部共建专项</t>
  </si>
  <si>
    <t xml:space="preserve">  内控建设专项</t>
  </si>
  <si>
    <t>二、后勤保障</t>
  </si>
  <si>
    <t xml:space="preserve">  安保服务外包费</t>
  </si>
  <si>
    <t>中途若重新招标外包，以实际招标价调整预算</t>
  </si>
  <si>
    <t xml:space="preserve">  消防维护外包费</t>
  </si>
  <si>
    <t xml:space="preserve">  学生联防队专项</t>
  </si>
  <si>
    <t xml:space="preserve">  政保专项</t>
  </si>
  <si>
    <t xml:space="preserve">  地方治安联防费</t>
  </si>
  <si>
    <t xml:space="preserve">  消防设备设施维修专项</t>
  </si>
  <si>
    <t xml:space="preserve">  监控视频网络日常维护费</t>
  </si>
  <si>
    <t xml:space="preserve">  吉首校区物业管理外包费</t>
  </si>
  <si>
    <t xml:space="preserve">  物业管理耗材及零星维修</t>
  </si>
  <si>
    <t xml:space="preserve">  同建同治专项</t>
  </si>
  <si>
    <t xml:space="preserve">  教学办公区开水器运转与维护</t>
  </si>
  <si>
    <t xml:space="preserve">  学生宿舍零星维修费</t>
  </si>
  <si>
    <t xml:space="preserve">  吉首校区学生宿舍物业管理外包费</t>
  </si>
  <si>
    <t xml:space="preserve">  张家界校区物业管理外包费</t>
  </si>
  <si>
    <t>招标外包完成后，以实际招标价调整预算</t>
  </si>
  <si>
    <t xml:space="preserve">  绿化运行费</t>
  </si>
  <si>
    <t xml:space="preserve">  资产搬迁专项</t>
  </si>
  <si>
    <t xml:space="preserve">  大田湾2栋学生宿舍拆除</t>
  </si>
  <si>
    <t>三、学科建设</t>
  </si>
  <si>
    <t xml:space="preserve">  学科建设经费</t>
  </si>
  <si>
    <t xml:space="preserve">  学术委员会业务费</t>
  </si>
  <si>
    <t xml:space="preserve">  国际学术交流专项</t>
  </si>
  <si>
    <t xml:space="preserve">  学术交流专项</t>
  </si>
  <si>
    <t>四、教学改革与研究</t>
  </si>
  <si>
    <t xml:space="preserve">  本专科教学教改与研究</t>
  </si>
  <si>
    <t xml:space="preserve">  研究生教学教改与研究</t>
  </si>
  <si>
    <t xml:space="preserve">  实验室开放及学生自主实验项目专项经费</t>
  </si>
  <si>
    <t xml:space="preserve">  独立设置实验课程建设专项经费</t>
  </si>
  <si>
    <t xml:space="preserve">  实验教学改革及教育技术教学应用改革创新研究专项经费</t>
  </si>
  <si>
    <t xml:space="preserve">  生物与食品类创新训练中心项目经费</t>
  </si>
  <si>
    <t xml:space="preserve">  创业支持专项经费</t>
  </si>
  <si>
    <t>五、人才引进与培养</t>
  </si>
  <si>
    <t xml:space="preserve">  高层次人才特殊报酬</t>
  </si>
  <si>
    <t xml:space="preserve">  师资培训费</t>
  </si>
  <si>
    <t xml:space="preserve">  新聘正高博士住房补贴</t>
  </si>
  <si>
    <t xml:space="preserve">  博士人才引进奖励</t>
  </si>
  <si>
    <t xml:space="preserve">  学科带头人、青年骨干教师配套经费</t>
  </si>
  <si>
    <t xml:space="preserve">  博士后流动站工作经费</t>
  </si>
  <si>
    <t xml:space="preserve">  辅导员队伍建设专项经费</t>
  </si>
  <si>
    <t>六、科学研究</t>
  </si>
  <si>
    <t xml:space="preserve">  科研平台、课题申报与评估</t>
  </si>
  <si>
    <t>社会科学处</t>
  </si>
  <si>
    <t xml:space="preserve">  科研平台运行经费</t>
  </si>
  <si>
    <t xml:space="preserve">  校级课题及学术专著出版资助</t>
  </si>
  <si>
    <t xml:space="preserve">  社科科研奖励</t>
  </si>
  <si>
    <t xml:space="preserve">  自科科研奖励</t>
  </si>
  <si>
    <t>科技处</t>
  </si>
  <si>
    <t xml:space="preserve">  校级科技创新团队支持经费</t>
  </si>
  <si>
    <t xml:space="preserve">  校级、教育厅课题</t>
  </si>
  <si>
    <t xml:space="preserve">  国家、省级平台配套及建设经费</t>
  </si>
  <si>
    <t xml:space="preserve">  院士工作站</t>
  </si>
  <si>
    <t>商学院</t>
  </si>
  <si>
    <t xml:space="preserve">  大学生思想素质提升工程</t>
  </si>
  <si>
    <t xml:space="preserve">  外来科研课题收入</t>
  </si>
  <si>
    <t>科技处/社会科学处</t>
  </si>
  <si>
    <t>专款专用</t>
  </si>
  <si>
    <t>七、学生事务</t>
  </si>
  <si>
    <t xml:space="preserve">  本专科生奖、助、补、免经费</t>
  </si>
  <si>
    <t>不低于本专科学费收入4%</t>
  </si>
  <si>
    <t xml:space="preserve">  学生宿舍管理专项</t>
  </si>
  <si>
    <t xml:space="preserve">  易班建设专项经费</t>
  </si>
  <si>
    <t xml:space="preserve">  毕业典礼</t>
  </si>
  <si>
    <t xml:space="preserve">  就业工作经费</t>
  </si>
  <si>
    <t>见附表8。不低于本专科学费收入1%</t>
  </si>
  <si>
    <t xml:space="preserve">  就业、创业指导课课时费</t>
  </si>
  <si>
    <t xml:space="preserve">  毕业生西部基层就业奖励</t>
  </si>
  <si>
    <t xml:space="preserve">  贫困生就业帮扶基金</t>
  </si>
  <si>
    <t xml:space="preserve">  创业就业教研室建设专项</t>
  </si>
  <si>
    <t xml:space="preserve">  学生活动及管理经费</t>
  </si>
  <si>
    <t>团委</t>
  </si>
  <si>
    <t>见附表7</t>
  </si>
  <si>
    <t xml:space="preserve">  学生艺术团专项</t>
  </si>
  <si>
    <t xml:space="preserve">  开学典礼专项</t>
  </si>
  <si>
    <t xml:space="preserve">  青年马克思主义者培训费</t>
  </si>
  <si>
    <t xml:space="preserve">  大学生社会实践</t>
  </si>
  <si>
    <t xml:space="preserve">  团代会、学代会专项</t>
  </si>
  <si>
    <t xml:space="preserve">  留学生专项</t>
  </si>
  <si>
    <t>国际交流与公共外语教育学院</t>
  </si>
  <si>
    <t xml:space="preserve">  研究生教育经费-学生事务</t>
  </si>
  <si>
    <t xml:space="preserve">  国家、省级奖助学金</t>
  </si>
  <si>
    <t>学生工作、武装部/研究生处</t>
  </si>
  <si>
    <t>八、基础能力建设</t>
  </si>
  <si>
    <t xml:space="preserve">  基建工程</t>
  </si>
  <si>
    <t>征地与基建办公室</t>
  </si>
  <si>
    <t>见附表10</t>
  </si>
  <si>
    <t xml:space="preserve">  征地专项</t>
  </si>
  <si>
    <t xml:space="preserve">  基础设施维修改造</t>
  </si>
  <si>
    <t>后勤管理处/张家界校区后勤与保卫处</t>
  </si>
  <si>
    <t>见附表11</t>
  </si>
  <si>
    <t xml:space="preserve">  资产购置专项</t>
  </si>
  <si>
    <t>资产管理处/张家界校区后勤与保卫处</t>
  </si>
  <si>
    <t>见附表12</t>
  </si>
  <si>
    <t xml:space="preserve">  回购教职工住房、装修补偿及评估费</t>
  </si>
  <si>
    <t xml:space="preserve">  图书购置费</t>
  </si>
  <si>
    <t xml:space="preserve">  交通设施建设专项</t>
  </si>
  <si>
    <t xml:space="preserve">  实验室建设专项经费</t>
  </si>
  <si>
    <t xml:space="preserve">  中西部基础能力建设</t>
  </si>
  <si>
    <t xml:space="preserve">  中央财政支持地方高校建设</t>
  </si>
  <si>
    <t>收支结余</t>
  </si>
  <si>
    <t>预算收支持平</t>
  </si>
  <si>
    <t>吉首大学2022年度综合预算申报表</t>
  </si>
  <si>
    <t xml:space="preserve">注：  
  1、各单位可在学校总的预算申报表中筛选出本单位以往的预算申报项目，“项目名称”和“项目序号”不能修改，若本年仍需申报该项目预算经费，请按要求填列信息，若不再实施该项目，则不填列信息即可。
  2、若申报的预算事项没有含在学校预算申报表的项目库中，请做项目新增处理，对于新增项目，须在附表2中详细填列信息，学校再进行项目遴选。
  </t>
  </si>
  <si>
    <t>项目序号</t>
  </si>
  <si>
    <t>项目名称</t>
  </si>
  <si>
    <t>项目性质</t>
  </si>
  <si>
    <t>责任单位</t>
  </si>
  <si>
    <t>项目事项说明</t>
  </si>
  <si>
    <t>预算申请金额    （万元）</t>
  </si>
  <si>
    <t>学校统管基本工资</t>
  </si>
  <si>
    <t>基本支出</t>
  </si>
  <si>
    <t>全校在职员工基本工资。其中：软包学院、饮食服务中心、张院委派人员等工资由人事确定劳资标准，单列预算。其他工资项目均依此要求。</t>
  </si>
  <si>
    <t>软件学院基本工资</t>
  </si>
  <si>
    <t>由人事与学院按劳资政策测算</t>
  </si>
  <si>
    <t>学校统管绩效工资</t>
  </si>
  <si>
    <t>包括：基础性绩效工资、误餐补贴、学生教育管理津贴、人事组织综合考核奖励</t>
  </si>
  <si>
    <t>软件学院绩效工资</t>
  </si>
  <si>
    <t>由人事与学院按劳资政策及学校文件精神测算</t>
  </si>
  <si>
    <t>奖励性绩效工资</t>
  </si>
  <si>
    <t>特殊及重大专项非职务性补助</t>
  </si>
  <si>
    <t>人事处/学校统管</t>
  </si>
  <si>
    <t>新引进高层次人才人员经费</t>
  </si>
  <si>
    <t>新聘人事代理人员工资</t>
  </si>
  <si>
    <t>政策允许保留津贴</t>
  </si>
  <si>
    <t>需明确包括的工资事项</t>
  </si>
  <si>
    <t>住房公积金</t>
  </si>
  <si>
    <t>离休费</t>
  </si>
  <si>
    <t>离休干部特需费</t>
  </si>
  <si>
    <t>离休干部医疗补助</t>
  </si>
  <si>
    <t>退休人员生活补贴</t>
  </si>
  <si>
    <t>离退休职工慰问金</t>
  </si>
  <si>
    <t>临时人员工资</t>
  </si>
  <si>
    <t>软件学院临时人员经费</t>
  </si>
  <si>
    <t>由人事与学院按人事管理要求及劳资政策测算</t>
  </si>
  <si>
    <t>预科学院临聘人员工资</t>
  </si>
  <si>
    <t>由教务、人事、财务、学院一起按教学、人事管理及劳资政策测算</t>
  </si>
  <si>
    <t>外籍教师酬金</t>
  </si>
  <si>
    <t>由部门按政策测算，报人事审核备案</t>
  </si>
  <si>
    <t>养老保险金</t>
  </si>
  <si>
    <t>其中：软包学院预算单列，若需处理历史遗留问题，增加预算，请在测算中具体说明。</t>
  </si>
  <si>
    <t>医疗保险金</t>
  </si>
  <si>
    <t>失业、工伤保险</t>
  </si>
  <si>
    <t>由学校承担的当年医疗保险金额，其中：软包学院预算单列。若需处理历史遗留问题，增加预算，请在测算中具体说明。</t>
  </si>
  <si>
    <t>软件学院社保缴费</t>
  </si>
  <si>
    <t>由人事与学院按社保缴费政策测算</t>
  </si>
  <si>
    <t>职工医疗困难补助</t>
  </si>
  <si>
    <t>大病互助</t>
  </si>
  <si>
    <t>职工体检费</t>
  </si>
  <si>
    <t>丧葬费及抚恤金</t>
  </si>
  <si>
    <t>异地工作补贴</t>
  </si>
  <si>
    <t>独生子女保健费</t>
  </si>
  <si>
    <t>各类荣誉奖励</t>
  </si>
  <si>
    <t>工会经费</t>
  </si>
  <si>
    <t>教学、教辅单位办公业务费</t>
  </si>
  <si>
    <t>教学运转经费，含教学质量监控与评估中心工作经费</t>
  </si>
  <si>
    <t>国家体质健康标准测试费</t>
  </si>
  <si>
    <t>教务处/体育学院</t>
  </si>
  <si>
    <t>体育学院申报至教务处汇总</t>
  </si>
  <si>
    <t>教育科学研究院工作经费</t>
  </si>
  <si>
    <t>教育科学研究院</t>
  </si>
  <si>
    <t>国防教育学院教学业务费</t>
  </si>
  <si>
    <t>国防教育学院</t>
  </si>
  <si>
    <t>教学运转经费</t>
  </si>
  <si>
    <t>预科生教学业务费</t>
  </si>
  <si>
    <t>由教务、财务、学院一起根据教学实际测算</t>
  </si>
  <si>
    <t>软件学院教学业务费</t>
  </si>
  <si>
    <t>学生活动及管理经费</t>
  </si>
  <si>
    <t>校团委</t>
  </si>
  <si>
    <t>外籍专家综合业务费</t>
  </si>
  <si>
    <t>国际合作与交流处综合业务费</t>
  </si>
  <si>
    <t>留学生专项</t>
  </si>
  <si>
    <t>教育基金会工作经费</t>
  </si>
  <si>
    <t>思想政治课教育专项</t>
  </si>
  <si>
    <t>按文件标准测算</t>
  </si>
  <si>
    <t>实验材料费</t>
  </si>
  <si>
    <t>实验劳保费</t>
  </si>
  <si>
    <t>实验教学管理综合业务费</t>
  </si>
  <si>
    <t>教学设备维修改造费</t>
  </si>
  <si>
    <t>实验室安全环保专项</t>
  </si>
  <si>
    <t>图书维护专项经费</t>
  </si>
  <si>
    <t>文化场馆运行、维持费</t>
  </si>
  <si>
    <t>档案建设专项</t>
  </si>
  <si>
    <t>研究院综合业务费</t>
  </si>
  <si>
    <t>高峰论坛专项</t>
  </si>
  <si>
    <t>文创中心专项经费</t>
  </si>
  <si>
    <t>校友会业务经费</t>
  </si>
  <si>
    <t>多媒体教室维护费</t>
  </si>
  <si>
    <t>网络使用租赁费</t>
  </si>
  <si>
    <t>网络运行维护及网络安全费</t>
  </si>
  <si>
    <t>学报专项经费</t>
  </si>
  <si>
    <t>各类提成项目经费</t>
  </si>
  <si>
    <t>行政单位办公业务费</t>
  </si>
  <si>
    <t>“三公”经费-公务接待及公车维持</t>
  </si>
  <si>
    <t>根据上级文件及学校“三公”经费管理办法，由校办党办、张校区办公室、财务处综合测算</t>
  </si>
  <si>
    <t>交通管理综合业务费</t>
  </si>
  <si>
    <t>政保专项</t>
  </si>
  <si>
    <t>张家界校区公租房租金</t>
  </si>
  <si>
    <t>行政设备维修及材料费</t>
  </si>
  <si>
    <t>张家界校区综合业务费</t>
  </si>
  <si>
    <t>会计业务耗材及金融手续费</t>
  </si>
  <si>
    <t>招标采购工作专项经费</t>
  </si>
  <si>
    <t>对口支援专项经费</t>
  </si>
  <si>
    <t>发展规划工作综合业务费</t>
  </si>
  <si>
    <t>法律事务室运转经费</t>
  </si>
  <si>
    <t>后勤行政性缴费</t>
  </si>
  <si>
    <t>纪检工作专项业务费</t>
  </si>
  <si>
    <t>外聘专家、教师住宿费</t>
  </si>
  <si>
    <t>引进、调动、外借专家教师工作经费</t>
  </si>
  <si>
    <t>职称评审专项经费</t>
  </si>
  <si>
    <t>审计专项业务费</t>
  </si>
  <si>
    <t>统战工作专项费</t>
  </si>
  <si>
    <t>宣传、思政专项经费</t>
  </si>
  <si>
    <t>融媒体传播专项经费</t>
  </si>
  <si>
    <t>武装部综合业务费</t>
  </si>
  <si>
    <t>招生工作经费</t>
  </si>
  <si>
    <t>就业工作经费</t>
  </si>
  <si>
    <t>按不低于本科学费收入1%的政策要求核定总额</t>
  </si>
  <si>
    <t>基层党建及党员活动经费</t>
  </si>
  <si>
    <t>由部门按标准核定总额</t>
  </si>
  <si>
    <t>党校专项经费</t>
  </si>
  <si>
    <t>干部培训专项经费</t>
  </si>
  <si>
    <t>会议费</t>
  </si>
  <si>
    <t>不可预计支出</t>
  </si>
  <si>
    <t>水电费</t>
  </si>
  <si>
    <t>水电费（校医院水电补贴）</t>
  </si>
  <si>
    <t>排污及垃圾清运费</t>
  </si>
  <si>
    <t>森林病虫害防治专项经费</t>
  </si>
  <si>
    <t>爱卫计育专项经费</t>
  </si>
  <si>
    <t>特殊设备维护费</t>
  </si>
  <si>
    <t>大田湾垃圾运转费</t>
  </si>
  <si>
    <t>吉首校区后勤服务中心运转经费</t>
  </si>
  <si>
    <t>吉首校区水电中心运转费</t>
  </si>
  <si>
    <t>张家界校区后勤服务中心运转费</t>
  </si>
  <si>
    <t>张校区水电服务中心运转经费</t>
  </si>
  <si>
    <t>住房防雷检测专项经费</t>
  </si>
  <si>
    <t>劳保用品费</t>
  </si>
  <si>
    <t>消防器材购置费</t>
  </si>
  <si>
    <t>二次供水质保专项</t>
  </si>
  <si>
    <t>视频会议维护费</t>
  </si>
  <si>
    <t>学生食堂补贴</t>
  </si>
  <si>
    <t>退费过渡项目</t>
  </si>
  <si>
    <t>离退休工作专项经费</t>
  </si>
  <si>
    <t>老年科协</t>
  </si>
  <si>
    <t>老龄委</t>
  </si>
  <si>
    <t>关工委</t>
  </si>
  <si>
    <t>关爱基金</t>
  </si>
  <si>
    <t>老年大学</t>
  </si>
  <si>
    <t>老干楼多功能会议室专项经费</t>
  </si>
  <si>
    <t>专项项目经费，在附表1、2按要求填列信息</t>
  </si>
  <si>
    <t>市内交通补贴</t>
  </si>
  <si>
    <t>项目支出</t>
  </si>
  <si>
    <t>“三公”经费-公务出国</t>
  </si>
  <si>
    <t>派出所专项业务费</t>
  </si>
  <si>
    <t>保卫处服装购置费</t>
  </si>
  <si>
    <t>警用器械购置费</t>
  </si>
  <si>
    <t>思想政治工作专项经费</t>
  </si>
  <si>
    <t>校园文化建设及综合改革专项</t>
  </si>
  <si>
    <t>省部共建专项</t>
  </si>
  <si>
    <t>审计专项咨询费</t>
  </si>
  <si>
    <t>安保服务外包费</t>
  </si>
  <si>
    <t>根据外包合同要求，由部门测算当年实际经费需求</t>
  </si>
  <si>
    <t>消防维护外包费</t>
  </si>
  <si>
    <t>地方治安联防费</t>
  </si>
  <si>
    <t>监控视频网络日常维护费</t>
  </si>
  <si>
    <t>吉首校区物业管理外包费</t>
  </si>
  <si>
    <t>同建同治专项</t>
  </si>
  <si>
    <t>教学办公区开水器运转与维护</t>
  </si>
  <si>
    <t>校方责任险</t>
  </si>
  <si>
    <t>张家界校区物业管理外包费</t>
  </si>
  <si>
    <t>资产搬迁专项</t>
  </si>
  <si>
    <t>不动产登记证办理专项</t>
  </si>
  <si>
    <t>经适房置换户校外过渡安置专项</t>
  </si>
  <si>
    <t>资产评估费</t>
  </si>
  <si>
    <t>不动产登记测绘费</t>
  </si>
  <si>
    <t>学科建设经费</t>
  </si>
  <si>
    <t>国际学术交流专项</t>
  </si>
  <si>
    <t>学术交流专项</t>
  </si>
  <si>
    <t>科技处、社科处、研究生处、发展规划处、国际合作交流处分别编报</t>
  </si>
  <si>
    <t>教研、教改、专业建设、教材建设、课程建设等专项，在附表1、2按要求填列信息</t>
  </si>
  <si>
    <t>实验室开放及学生自主实验项目专项经费</t>
  </si>
  <si>
    <t>独立设置实验课程建设专项经费</t>
  </si>
  <si>
    <t>实验教学改革及教育技术教学应用改革创新研究专项经费</t>
  </si>
  <si>
    <t>现代教育技术培训与竞赛经费</t>
  </si>
  <si>
    <t>大学生创新实验技能竞赛专项</t>
  </si>
  <si>
    <t>数字资源库建设及数字资源制作及发布</t>
  </si>
  <si>
    <t>信息化教学课程群数字资源建设项目</t>
  </si>
  <si>
    <t>创业支持专项经费</t>
  </si>
  <si>
    <t>由招就处申报，教务处汇总</t>
  </si>
  <si>
    <t>高层次人才特殊报酬</t>
  </si>
  <si>
    <t>高层次人才超额工资与津贴</t>
  </si>
  <si>
    <t>师资培训费</t>
  </si>
  <si>
    <t>特殊津贴</t>
  </si>
  <si>
    <t>人才引进专项</t>
  </si>
  <si>
    <t>学科带头人、青年骨干教师配套经费</t>
  </si>
  <si>
    <t>博士后流动站工作经费</t>
  </si>
  <si>
    <t>辅导员队伍建设专项经费</t>
  </si>
  <si>
    <t>高层次人才工作条件专项</t>
  </si>
  <si>
    <t>校级、教育厅课题</t>
  </si>
  <si>
    <t>院士工作站</t>
  </si>
  <si>
    <t>大学生思想素质提升工程</t>
  </si>
  <si>
    <t>思想政治工作质量提升工程</t>
  </si>
  <si>
    <t>省级思政课题研究项目</t>
  </si>
  <si>
    <t>武陵山研究系列丛书专项</t>
  </si>
  <si>
    <t>外来科研课题收入</t>
  </si>
  <si>
    <t>本专科生奖、助、补、免经费</t>
  </si>
  <si>
    <t>按不低于本科学费收入4%的政策要求核定总额</t>
  </si>
  <si>
    <t>学生宿舍管理专项</t>
  </si>
  <si>
    <t>易班建设专项经费</t>
  </si>
  <si>
    <t>心理健康教育专项经费</t>
  </si>
  <si>
    <t>就业、创业指导课课时费</t>
  </si>
  <si>
    <t>毕业生西部基层就业奖励</t>
  </si>
  <si>
    <t>贫困生就业帮扶基金</t>
  </si>
  <si>
    <t>创业就业教研室建设专项</t>
  </si>
  <si>
    <t>互联网+竞赛专项</t>
  </si>
  <si>
    <t>由校团委申报，教务处汇总</t>
  </si>
  <si>
    <t>学生艺术团专项</t>
  </si>
  <si>
    <t>青年马克思主义者培训费</t>
  </si>
  <si>
    <t>大学生社会实践</t>
  </si>
  <si>
    <t>团代会、学代会专项</t>
  </si>
  <si>
    <t>阅读推广经费</t>
  </si>
  <si>
    <t>国家、省级奖助学金</t>
  </si>
  <si>
    <t>基建工程</t>
  </si>
  <si>
    <t>征地专项</t>
  </si>
  <si>
    <t>基础设施维修改造</t>
  </si>
  <si>
    <t>由部门调研核实，按轻重缓急排列申请实施项目；含宿舍零星维修</t>
  </si>
  <si>
    <t>资产购置专项</t>
  </si>
  <si>
    <t>由部门调研核实，按轻重缓急排列申请实施项目</t>
  </si>
  <si>
    <t>回购教职工住房、装修补偿及评估费</t>
  </si>
  <si>
    <t>图书购置费</t>
  </si>
  <si>
    <t>交通设施建设专项</t>
  </si>
  <si>
    <t>实验室设备零星购置</t>
  </si>
  <si>
    <t>实验室建设专项经费</t>
  </si>
  <si>
    <t>中央财政支持地方高校建设</t>
  </si>
  <si>
    <t>附件4</t>
  </si>
  <si>
    <r>
      <rPr>
        <sz val="12"/>
        <rFont val="仿宋_GB2312"/>
        <charset val="134"/>
      </rPr>
      <t xml:space="preserve">测算依据及说明   
</t>
    </r>
    <r>
      <rPr>
        <sz val="10"/>
        <rFont val="仿宋_GB2312"/>
        <charset val="134"/>
      </rPr>
      <t>（基本支出在此列填报，项目支出在附表填报）</t>
    </r>
  </si>
  <si>
    <t>据实测算经费需求，详列测算依据并说明</t>
  </si>
  <si>
    <t>人事处/软件学院</t>
  </si>
  <si>
    <t>明确包括的工资事项</t>
  </si>
  <si>
    <t>水电中心包干经费</t>
  </si>
  <si>
    <t>人事处/后勤管理处</t>
  </si>
  <si>
    <t>由人事与后勤管理处按人事管理要求及劳资政策测算</t>
  </si>
  <si>
    <t>人事处/张家界校区后勤与保卫处</t>
  </si>
  <si>
    <t>由人事与张家界校区后勤与保卫处按人事管理要求及劳资政策测算</t>
  </si>
  <si>
    <t>节能奖励专项</t>
  </si>
  <si>
    <t>确定经费支出使用范围，按使用范围编报年度精细预算</t>
  </si>
  <si>
    <t>按附表2要求填报信息</t>
  </si>
  <si>
    <t>本科教学基本运行业务费</t>
  </si>
  <si>
    <t>研究生教学基本运行业务费</t>
  </si>
  <si>
    <t>软件学院</t>
  </si>
  <si>
    <t>①包干经费由学院与财务暂按照上年年度在校学生缴纳学费的85%测算，在本年年末再按学生缴费人数据实结算；②包干经费在安排人员经费后，剩余经费用于教学相关开支。</t>
  </si>
  <si>
    <t>教育扶贫与乡村振兴专项</t>
  </si>
  <si>
    <t>驻长办及校友工作运行经费</t>
  </si>
  <si>
    <t>学校制度、政策、规划汇编及年鉴汇编专项</t>
  </si>
  <si>
    <t>驻村乡村振兴专项</t>
  </si>
  <si>
    <t>公共卫生防疫专项</t>
  </si>
  <si>
    <t>省级创新创业教育中心建设项目</t>
  </si>
  <si>
    <t>化学国家级实验教学示范中心建设专项</t>
  </si>
  <si>
    <t>科研平台、团队运行经费</t>
  </si>
  <si>
    <t>教育厅课题经费</t>
  </si>
  <si>
    <t>开学、毕业典礼</t>
  </si>
  <si>
    <t>挑战杯创业大赛专项</t>
  </si>
  <si>
    <t>学生社团活动专项</t>
  </si>
  <si>
    <t>2022年新引进高层次人才安家费、科研启动费等，工资及社会保障费等纳入工资预算。</t>
    <phoneticPr fontId="13" type="noConversion"/>
  </si>
  <si>
    <t>2022年新聘人事代理人员经费，含社会保障费等。</t>
    <phoneticPr fontId="13" type="noConversion"/>
  </si>
  <si>
    <t>本科教学内涵式建设专项经费</t>
    <phoneticPr fontId="13" type="noConversion"/>
  </si>
  <si>
    <t>研究生教学内涵式建设专项经费</t>
    <phoneticPr fontId="13" type="noConversion"/>
  </si>
  <si>
    <t>其中：若需处理历史遗留问题，增加预算，请在测算中具体说明。</t>
    <phoneticPr fontId="13"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</si>
</sst>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 "/>
  </numFmts>
  <fonts count="14">
    <font>
      <sz val="12"/>
      <name val="宋体"/>
      <charset val="134"/>
    </font>
    <font>
      <sz val="11"/>
      <name val="仿宋_GB2312"/>
      <charset val="134"/>
    </font>
    <font>
      <sz val="12"/>
      <name val="仿宋_GB2312"/>
      <charset val="134"/>
    </font>
    <font>
      <b/>
      <sz val="13"/>
      <name val="仿宋_GB2312"/>
      <charset val="134"/>
    </font>
    <font>
      <b/>
      <sz val="12"/>
      <name val="仿宋_GB2312"/>
      <charset val="134"/>
    </font>
    <font>
      <b/>
      <sz val="11"/>
      <name val="仿宋_GB2312"/>
      <charset val="134"/>
    </font>
    <font>
      <sz val="10"/>
      <name val="仿宋_GB2312"/>
      <charset val="134"/>
    </font>
    <font>
      <b/>
      <sz val="10"/>
      <name val="仿宋_GB2312"/>
      <charset val="134"/>
    </font>
    <font>
      <sz val="14"/>
      <name val="黑体"/>
      <family val="3"/>
      <charset val="134"/>
    </font>
    <font>
      <sz val="18"/>
      <name val="方正小标宋简体"/>
      <charset val="134"/>
    </font>
    <font>
      <b/>
      <sz val="16"/>
      <name val="仿宋_GB2312"/>
      <charset val="134"/>
    </font>
    <font>
      <sz val="11"/>
      <color theme="1"/>
      <name val="仿宋_GB2312"/>
      <charset val="134"/>
    </font>
    <font>
      <sz val="12"/>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43" fontId="12" fillId="0" borderId="0" applyFont="0" applyFill="0" applyBorder="0" applyAlignment="0" applyProtection="0">
      <alignment vertical="center"/>
    </xf>
    <xf numFmtId="0" fontId="12" fillId="0" borderId="0">
      <alignment vertical="center"/>
    </xf>
  </cellStyleXfs>
  <cellXfs count="68">
    <xf numFmtId="0" fontId="0" fillId="0" borderId="0" xfId="0">
      <alignment vertical="center"/>
    </xf>
    <xf numFmtId="0" fontId="1" fillId="0" borderId="0" xfId="0" applyFont="1" applyFill="1" applyAlignment="1" applyProtection="1">
      <alignment vertical="center" wrapText="1"/>
    </xf>
    <xf numFmtId="0" fontId="1" fillId="0" borderId="0" xfId="0" applyFont="1" applyFill="1" applyAlignment="1" applyProtection="1">
      <alignment horizontal="center" vertical="center" wrapText="1"/>
    </xf>
    <xf numFmtId="0" fontId="1" fillId="0" borderId="0" xfId="0" applyFont="1" applyFill="1" applyProtection="1">
      <alignment vertical="center"/>
    </xf>
    <xf numFmtId="0" fontId="2" fillId="0" borderId="2" xfId="0" applyFont="1" applyFill="1" applyBorder="1" applyAlignment="1" applyProtection="1">
      <alignment horizontal="center" vertical="center" wrapText="1"/>
    </xf>
    <xf numFmtId="0" fontId="1" fillId="2" borderId="0" xfId="0" applyFont="1" applyFill="1" applyAlignment="1" applyProtection="1">
      <alignment horizontal="center" vertical="center"/>
    </xf>
    <xf numFmtId="49" fontId="1" fillId="0" borderId="0" xfId="0" applyNumberFormat="1" applyFont="1" applyFill="1" applyProtection="1">
      <alignment vertical="center"/>
    </xf>
    <xf numFmtId="49" fontId="8" fillId="0" borderId="0" xfId="0" applyNumberFormat="1" applyFont="1" applyFill="1" applyProtection="1">
      <alignment vertical="center"/>
    </xf>
    <xf numFmtId="49" fontId="2" fillId="0" borderId="2" xfId="0" applyNumberFormat="1" applyFont="1" applyFill="1" applyBorder="1" applyProtection="1">
      <alignment vertical="center"/>
    </xf>
    <xf numFmtId="0" fontId="6" fillId="0" borderId="2" xfId="0" applyFont="1" applyFill="1" applyBorder="1" applyAlignment="1" applyProtection="1">
      <alignment horizontal="left" vertical="center" wrapText="1"/>
    </xf>
    <xf numFmtId="49" fontId="1" fillId="0" borderId="0" xfId="0" applyNumberFormat="1" applyFont="1" applyFill="1" applyBorder="1" applyProtection="1">
      <alignment vertical="center"/>
    </xf>
    <xf numFmtId="49" fontId="1" fillId="0" borderId="0" xfId="0" applyNumberFormat="1" applyFont="1" applyFill="1" applyBorder="1" applyAlignment="1" applyProtection="1">
      <alignment horizontal="center" vertical="center"/>
    </xf>
    <xf numFmtId="0" fontId="1" fillId="2"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right" vertical="center"/>
    </xf>
    <xf numFmtId="0" fontId="6" fillId="0" borderId="0" xfId="0" applyFont="1" applyFill="1" applyAlignment="1">
      <alignment horizontal="left" vertical="center"/>
    </xf>
    <xf numFmtId="0" fontId="1" fillId="0" borderId="0" xfId="0" applyFont="1" applyFill="1">
      <alignment vertical="center"/>
    </xf>
    <xf numFmtId="0" fontId="2" fillId="0" borderId="2" xfId="0" applyFont="1" applyFill="1" applyBorder="1" applyAlignment="1">
      <alignment horizontal="center" vertical="center" wrapText="1"/>
    </xf>
    <xf numFmtId="43" fontId="2" fillId="0" borderId="2"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3" fontId="4" fillId="0" borderId="2" xfId="0" applyNumberFormat="1" applyFont="1" applyFill="1" applyBorder="1" applyAlignment="1">
      <alignment horizontal="right" vertical="center"/>
    </xf>
    <xf numFmtId="43" fontId="7"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43" fontId="5" fillId="0" borderId="2" xfId="0" applyNumberFormat="1" applyFont="1" applyFill="1" applyBorder="1" applyAlignment="1">
      <alignment horizontal="right" vertical="center"/>
    </xf>
    <xf numFmtId="43" fontId="5" fillId="0" borderId="2" xfId="0" applyNumberFormat="1" applyFont="1" applyFill="1" applyBorder="1" applyAlignment="1">
      <alignment vertical="center"/>
    </xf>
    <xf numFmtId="0" fontId="1" fillId="0" borderId="2" xfId="0" applyFont="1" applyFill="1" applyBorder="1" applyAlignment="1">
      <alignment vertical="center" wrapText="1"/>
    </xf>
    <xf numFmtId="43" fontId="1" fillId="0" borderId="2" xfId="1" applyNumberFormat="1" applyFont="1" applyFill="1" applyBorder="1" applyAlignment="1">
      <alignment horizontal="right" vertical="center" wrapText="1"/>
    </xf>
    <xf numFmtId="43" fontId="6" fillId="0" borderId="2" xfId="1" applyNumberFormat="1" applyFont="1" applyFill="1" applyBorder="1" applyAlignment="1">
      <alignment horizontal="left" vertical="center" wrapText="1"/>
    </xf>
    <xf numFmtId="43" fontId="1" fillId="0" borderId="2" xfId="0" applyNumberFormat="1" applyFont="1" applyFill="1" applyBorder="1" applyAlignment="1">
      <alignment horizontal="right" vertical="center" wrapText="1"/>
    </xf>
    <xf numFmtId="43" fontId="6"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177" fontId="6" fillId="0" borderId="2" xfId="0" applyNumberFormat="1" applyFont="1" applyFill="1" applyBorder="1" applyAlignment="1">
      <alignment vertical="center" wrapText="1"/>
    </xf>
    <xf numFmtId="43" fontId="6" fillId="0" borderId="2" xfId="0" applyNumberFormat="1" applyFont="1" applyFill="1" applyBorder="1" applyAlignment="1">
      <alignment vertical="center" wrapText="1"/>
    </xf>
    <xf numFmtId="43" fontId="11" fillId="0" borderId="2" xfId="0" applyNumberFormat="1" applyFont="1" applyFill="1" applyBorder="1" applyAlignment="1">
      <alignment horizontal="right" vertical="center" wrapText="1"/>
    </xf>
    <xf numFmtId="43" fontId="1" fillId="0" borderId="0" xfId="0" applyNumberFormat="1" applyFont="1" applyFill="1">
      <alignment vertical="center"/>
    </xf>
    <xf numFmtId="43" fontId="4" fillId="0" borderId="2" xfId="0" applyNumberFormat="1" applyFont="1" applyFill="1" applyBorder="1" applyAlignment="1">
      <alignment horizontal="right" vertical="center" wrapText="1"/>
    </xf>
    <xf numFmtId="43" fontId="7"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43" fontId="5" fillId="0" borderId="2" xfId="0" applyNumberFormat="1" applyFont="1" applyFill="1" applyBorder="1" applyAlignment="1">
      <alignment horizontal="right" vertical="center" wrapText="1"/>
    </xf>
    <xf numFmtId="43" fontId="6" fillId="0" borderId="2" xfId="0" applyNumberFormat="1" applyFont="1" applyFill="1" applyBorder="1" applyAlignment="1">
      <alignment horizontal="center" vertical="center" wrapText="1"/>
    </xf>
    <xf numFmtId="43" fontId="6" fillId="2" borderId="2" xfId="0" applyNumberFormat="1" applyFont="1" applyFill="1" applyBorder="1" applyAlignment="1">
      <alignment horizontal="left" vertical="center" wrapText="1"/>
    </xf>
    <xf numFmtId="43" fontId="6" fillId="3" borderId="2" xfId="0" applyNumberFormat="1" applyFont="1" applyFill="1" applyBorder="1" applyAlignment="1">
      <alignment horizontal="left" vertical="center" wrapText="1"/>
    </xf>
    <xf numFmtId="0" fontId="6" fillId="0" borderId="2" xfId="0" applyFont="1" applyFill="1" applyBorder="1" applyAlignment="1">
      <alignment horizontal="left" vertical="center"/>
    </xf>
    <xf numFmtId="43" fontId="6" fillId="3" borderId="2" xfId="0" applyNumberFormat="1"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3" borderId="2" xfId="0" applyFont="1" applyFill="1" applyBorder="1" applyAlignment="1">
      <alignment vertical="center" wrapText="1"/>
    </xf>
    <xf numFmtId="49" fontId="1" fillId="0" borderId="2" xfId="0" applyNumberFormat="1" applyFont="1" applyFill="1" applyBorder="1" applyAlignment="1">
      <alignment vertical="center" wrapText="1"/>
    </xf>
    <xf numFmtId="177" fontId="6" fillId="0" borderId="2" xfId="0" applyNumberFormat="1" applyFont="1" applyFill="1" applyBorder="1" applyAlignment="1">
      <alignment horizontal="right" vertical="center" wrapText="1"/>
    </xf>
    <xf numFmtId="177" fontId="6" fillId="0" borderId="2" xfId="0" applyNumberFormat="1" applyFont="1" applyFill="1" applyBorder="1" applyAlignment="1">
      <alignment horizontal="left" vertical="center" wrapText="1"/>
    </xf>
    <xf numFmtId="177" fontId="6" fillId="3" borderId="2" xfId="0" applyNumberFormat="1"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177" fontId="6" fillId="3" borderId="2" xfId="0" applyNumberFormat="1" applyFont="1" applyFill="1" applyBorder="1" applyAlignment="1">
      <alignment horizontal="right" vertical="center" wrapText="1"/>
    </xf>
    <xf numFmtId="0" fontId="3" fillId="0" borderId="2" xfId="0" applyFont="1" applyFill="1" applyBorder="1" applyAlignment="1">
      <alignment horizontal="left" vertical="center" wrapText="1"/>
    </xf>
    <xf numFmtId="0" fontId="6" fillId="3" borderId="2" xfId="0" applyFont="1" applyFill="1" applyBorder="1" applyAlignment="1">
      <alignment horizontal="left" vertical="center"/>
    </xf>
    <xf numFmtId="177" fontId="6" fillId="3" borderId="2" xfId="0" applyNumberFormat="1" applyFont="1" applyFill="1" applyBorder="1" applyAlignment="1">
      <alignment vertical="center" wrapText="1"/>
    </xf>
    <xf numFmtId="0" fontId="1" fillId="3" borderId="2" xfId="0" applyFont="1" applyFill="1" applyBorder="1" applyAlignment="1">
      <alignment horizontal="left" vertical="center" wrapText="1"/>
    </xf>
    <xf numFmtId="49" fontId="1" fillId="3"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177" fontId="2" fillId="0" borderId="0"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cellXfs>
  <cellStyles count="3">
    <cellStyle name="常规" xfId="0" builtinId="0"/>
    <cellStyle name="常规 2" xfId="2"/>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95"/>
  <sheetViews>
    <sheetView workbookViewId="0">
      <pane ySplit="2" topLeftCell="A54" activePane="bottomLeft" state="frozen"/>
      <selection pane="bottomLeft" activeCell="G8" sqref="G8"/>
    </sheetView>
  </sheetViews>
  <sheetFormatPr defaultColWidth="12" defaultRowHeight="13.5"/>
  <cols>
    <col min="1" max="1" width="31.25" style="13" customWidth="1"/>
    <col min="2" max="2" width="11.875" style="14" customWidth="1"/>
    <col min="3" max="3" width="13.75" style="15" customWidth="1"/>
    <col min="4" max="4" width="28.25" style="16" customWidth="1"/>
    <col min="5" max="5" width="13.375" style="17" customWidth="1"/>
    <col min="6" max="6" width="13.75" style="17" customWidth="1"/>
    <col min="7" max="11" width="12" style="17" customWidth="1"/>
    <col min="12" max="16384" width="12" style="17"/>
  </cols>
  <sheetData>
    <row r="1" spans="1:12" ht="37.5" customHeight="1">
      <c r="A1" s="65" t="s">
        <v>0</v>
      </c>
      <c r="B1" s="65"/>
      <c r="C1" s="65"/>
      <c r="D1" s="65"/>
    </row>
    <row r="2" spans="1:12" ht="23.25" customHeight="1">
      <c r="A2" s="18" t="s">
        <v>1</v>
      </c>
      <c r="B2" s="18" t="s">
        <v>2</v>
      </c>
      <c r="C2" s="19" t="s">
        <v>3</v>
      </c>
      <c r="D2" s="20" t="s">
        <v>4</v>
      </c>
    </row>
    <row r="3" spans="1:12" ht="24.95" customHeight="1">
      <c r="A3" s="21" t="s">
        <v>5</v>
      </c>
      <c r="B3" s="18"/>
      <c r="C3" s="22">
        <f>C4+C22</f>
        <v>67026.69</v>
      </c>
      <c r="D3" s="23"/>
    </row>
    <row r="4" spans="1:12" ht="24.95" customHeight="1">
      <c r="A4" s="24" t="s">
        <v>6</v>
      </c>
      <c r="B4" s="25"/>
      <c r="C4" s="26">
        <f>C5+C14</f>
        <v>48026.69</v>
      </c>
      <c r="D4" s="23"/>
    </row>
    <row r="5" spans="1:12" ht="24.95" customHeight="1">
      <c r="A5" s="24" t="s">
        <v>7</v>
      </c>
      <c r="B5" s="25"/>
      <c r="C5" s="27">
        <f>SUM(C6:C13)</f>
        <v>42269.53</v>
      </c>
      <c r="D5" s="23"/>
    </row>
    <row r="6" spans="1:12" ht="24.95" customHeight="1">
      <c r="A6" s="28" t="s">
        <v>8</v>
      </c>
      <c r="B6" s="25"/>
      <c r="C6" s="29">
        <f>21821.64+392.21+25</f>
        <v>22238.85</v>
      </c>
      <c r="D6" s="30"/>
    </row>
    <row r="7" spans="1:12" ht="24.95" customHeight="1">
      <c r="A7" s="28" t="s">
        <v>9</v>
      </c>
      <c r="B7" s="25"/>
      <c r="C7" s="29">
        <v>201.6</v>
      </c>
      <c r="D7" s="30"/>
    </row>
    <row r="8" spans="1:12" ht="24.95" customHeight="1">
      <c r="A8" s="28" t="s">
        <v>10</v>
      </c>
      <c r="B8" s="25"/>
      <c r="C8" s="31">
        <f>764.4+95.55</f>
        <v>859.95</v>
      </c>
      <c r="D8" s="32"/>
    </row>
    <row r="9" spans="1:12" ht="24.95" customHeight="1">
      <c r="A9" s="28" t="s">
        <v>11</v>
      </c>
      <c r="B9" s="25"/>
      <c r="C9" s="31">
        <f>400+613.43</f>
        <v>1013.43</v>
      </c>
      <c r="D9" s="32"/>
      <c r="L9" s="37"/>
    </row>
    <row r="10" spans="1:12" ht="24.95" customHeight="1">
      <c r="A10" s="28" t="s">
        <v>12</v>
      </c>
      <c r="B10" s="25"/>
      <c r="C10" s="31">
        <v>200</v>
      </c>
      <c r="D10" s="32"/>
    </row>
    <row r="11" spans="1:12" ht="24.95" customHeight="1">
      <c r="A11" s="33" t="s">
        <v>13</v>
      </c>
      <c r="B11" s="25"/>
      <c r="C11" s="31">
        <f>16303+27+160</f>
        <v>16490</v>
      </c>
      <c r="D11" s="34" t="s">
        <v>14</v>
      </c>
    </row>
    <row r="12" spans="1:12" ht="24.95" customHeight="1">
      <c r="A12" s="33" t="s">
        <v>15</v>
      </c>
      <c r="B12" s="25"/>
      <c r="C12" s="31">
        <v>980</v>
      </c>
      <c r="D12" s="34" t="s">
        <v>16</v>
      </c>
    </row>
    <row r="13" spans="1:12" ht="24.95" customHeight="1">
      <c r="A13" s="33" t="s">
        <v>17</v>
      </c>
      <c r="B13" s="25"/>
      <c r="C13" s="31">
        <v>285.7</v>
      </c>
      <c r="D13" s="34" t="s">
        <v>18</v>
      </c>
    </row>
    <row r="14" spans="1:12" ht="20.100000000000001" customHeight="1">
      <c r="A14" s="24" t="s">
        <v>19</v>
      </c>
      <c r="B14" s="25"/>
      <c r="C14" s="27">
        <f>SUM(C15:C21)</f>
        <v>5757.16</v>
      </c>
      <c r="D14" s="32"/>
    </row>
    <row r="15" spans="1:12" ht="20.100000000000001" customHeight="1">
      <c r="A15" s="28" t="s">
        <v>20</v>
      </c>
      <c r="B15" s="25"/>
      <c r="C15" s="31">
        <v>2000</v>
      </c>
      <c r="D15" s="32"/>
    </row>
    <row r="16" spans="1:12" ht="20.100000000000001" customHeight="1">
      <c r="A16" s="28" t="s">
        <v>21</v>
      </c>
      <c r="B16" s="25"/>
      <c r="C16" s="31">
        <v>300</v>
      </c>
      <c r="D16" s="32"/>
    </row>
    <row r="17" spans="1:6" ht="20.100000000000001" customHeight="1">
      <c r="A17" s="28" t="s">
        <v>22</v>
      </c>
      <c r="B17" s="25"/>
      <c r="C17" s="31">
        <v>156.75</v>
      </c>
      <c r="D17" s="35"/>
    </row>
    <row r="18" spans="1:6" ht="20.100000000000001" customHeight="1">
      <c r="A18" s="33" t="s">
        <v>23</v>
      </c>
      <c r="B18" s="25"/>
      <c r="C18" s="36">
        <f>1633.03-162.62</f>
        <v>1470.41</v>
      </c>
      <c r="D18" s="32"/>
    </row>
    <row r="19" spans="1:6" ht="20.100000000000001" customHeight="1">
      <c r="A19" s="33" t="s">
        <v>24</v>
      </c>
      <c r="B19" s="25"/>
      <c r="C19" s="31">
        <v>30</v>
      </c>
      <c r="D19" s="32"/>
    </row>
    <row r="20" spans="1:6" ht="20.100000000000001" customHeight="1">
      <c r="A20" s="33" t="s">
        <v>25</v>
      </c>
      <c r="B20" s="25"/>
      <c r="C20" s="31">
        <v>500</v>
      </c>
      <c r="D20" s="23"/>
    </row>
    <row r="21" spans="1:6" ht="20.100000000000001" customHeight="1">
      <c r="A21" s="28" t="s">
        <v>26</v>
      </c>
      <c r="B21" s="25"/>
      <c r="C21" s="31">
        <f>2500-1150-50</f>
        <v>1300</v>
      </c>
      <c r="D21" s="35"/>
    </row>
    <row r="22" spans="1:6" ht="20.100000000000001" customHeight="1">
      <c r="A22" s="24" t="s">
        <v>27</v>
      </c>
      <c r="B22" s="25"/>
      <c r="C22" s="27">
        <f>SUM(C23:C28)</f>
        <v>19000</v>
      </c>
      <c r="D22" s="32"/>
    </row>
    <row r="23" spans="1:6" ht="20.100000000000001" customHeight="1">
      <c r="A23" s="28" t="s">
        <v>28</v>
      </c>
      <c r="B23" s="25"/>
      <c r="C23" s="31">
        <f>3800+400</f>
        <v>4200</v>
      </c>
      <c r="D23" s="32"/>
    </row>
    <row r="24" spans="1:6" ht="20.100000000000001" customHeight="1">
      <c r="A24" s="28" t="s">
        <v>29</v>
      </c>
      <c r="B24" s="25"/>
      <c r="C24" s="31">
        <v>3000</v>
      </c>
      <c r="D24" s="32"/>
      <c r="F24" s="37"/>
    </row>
    <row r="25" spans="1:6" ht="20.100000000000001" customHeight="1">
      <c r="A25" s="28" t="s">
        <v>30</v>
      </c>
      <c r="B25" s="25"/>
      <c r="C25" s="31">
        <v>4000</v>
      </c>
      <c r="D25" s="35"/>
    </row>
    <row r="26" spans="1:6" ht="20.100000000000001" customHeight="1">
      <c r="A26" s="28" t="s">
        <v>31</v>
      </c>
      <c r="B26" s="25"/>
      <c r="C26" s="31">
        <v>2400</v>
      </c>
      <c r="D26" s="35"/>
    </row>
    <row r="27" spans="1:6" ht="20.100000000000001" customHeight="1">
      <c r="A27" s="28" t="s">
        <v>32</v>
      </c>
      <c r="B27" s="25"/>
      <c r="C27" s="31">
        <v>2600</v>
      </c>
      <c r="D27" s="35"/>
    </row>
    <row r="28" spans="1:6" ht="20.100000000000001" customHeight="1">
      <c r="A28" s="28" t="s">
        <v>33</v>
      </c>
      <c r="B28" s="25"/>
      <c r="C28" s="31">
        <v>2800</v>
      </c>
      <c r="D28" s="35"/>
    </row>
    <row r="29" spans="1:6" ht="24.95" customHeight="1">
      <c r="A29" s="21" t="s">
        <v>34</v>
      </c>
      <c r="B29" s="18"/>
      <c r="C29" s="38">
        <f>C30+C189</f>
        <v>67026.69</v>
      </c>
      <c r="D29" s="39"/>
    </row>
    <row r="30" spans="1:6" ht="24.95" customHeight="1">
      <c r="A30" s="40" t="s">
        <v>35</v>
      </c>
      <c r="B30" s="25"/>
      <c r="C30" s="38">
        <f>C31+C70</f>
        <v>34902.629999999997</v>
      </c>
      <c r="D30" s="39"/>
    </row>
    <row r="31" spans="1:6" ht="24.95" customHeight="1">
      <c r="A31" s="41" t="s">
        <v>36</v>
      </c>
      <c r="B31" s="25"/>
      <c r="C31" s="42">
        <f>C32+C43+C49+C54+C59</f>
        <v>27204.78</v>
      </c>
      <c r="D31" s="39"/>
    </row>
    <row r="32" spans="1:6" ht="24.95" customHeight="1">
      <c r="A32" s="41" t="s">
        <v>37</v>
      </c>
      <c r="B32" s="25"/>
      <c r="C32" s="42">
        <f>C33+C36+C41+C42</f>
        <v>20580.61</v>
      </c>
      <c r="D32" s="39"/>
    </row>
    <row r="33" spans="1:4" ht="24.95" customHeight="1">
      <c r="A33" s="33" t="s">
        <v>38</v>
      </c>
      <c r="B33" s="25"/>
      <c r="C33" s="31">
        <f>SUM(C34:C35)</f>
        <v>7342.55</v>
      </c>
      <c r="D33" s="43"/>
    </row>
    <row r="34" spans="1:4" ht="24.95" customHeight="1">
      <c r="A34" s="28" t="s">
        <v>39</v>
      </c>
      <c r="B34" s="25" t="s">
        <v>40</v>
      </c>
      <c r="C34" s="31">
        <f>7342.55-151</f>
        <v>7191.55</v>
      </c>
      <c r="D34" s="35"/>
    </row>
    <row r="35" spans="1:4" ht="24.95" customHeight="1">
      <c r="A35" s="28" t="s">
        <v>41</v>
      </c>
      <c r="B35" s="25" t="s">
        <v>42</v>
      </c>
      <c r="C35" s="31">
        <v>151</v>
      </c>
      <c r="D35" s="34" t="s">
        <v>43</v>
      </c>
    </row>
    <row r="36" spans="1:4" ht="24.95" customHeight="1">
      <c r="A36" s="28" t="s">
        <v>44</v>
      </c>
      <c r="B36" s="25"/>
      <c r="C36" s="31">
        <f>SUM(C37:C40)</f>
        <v>10796.36</v>
      </c>
      <c r="D36" s="43"/>
    </row>
    <row r="37" spans="1:4" ht="30" customHeight="1">
      <c r="A37" s="28" t="s">
        <v>45</v>
      </c>
      <c r="B37" s="25" t="s">
        <v>40</v>
      </c>
      <c r="C37" s="31">
        <f>6774.36+250+320-247</f>
        <v>7097.36</v>
      </c>
      <c r="D37" s="34" t="s">
        <v>46</v>
      </c>
    </row>
    <row r="38" spans="1:4" ht="24.95" customHeight="1">
      <c r="A38" s="28" t="s">
        <v>47</v>
      </c>
      <c r="B38" s="25" t="s">
        <v>42</v>
      </c>
      <c r="C38" s="31">
        <v>247</v>
      </c>
      <c r="D38" s="34" t="s">
        <v>43</v>
      </c>
    </row>
    <row r="39" spans="1:4" ht="24.95" customHeight="1">
      <c r="A39" s="28" t="s">
        <v>48</v>
      </c>
      <c r="B39" s="25" t="s">
        <v>40</v>
      </c>
      <c r="C39" s="31">
        <v>3400</v>
      </c>
      <c r="D39" s="44"/>
    </row>
    <row r="40" spans="1:4" ht="24.95" customHeight="1">
      <c r="A40" s="28" t="s">
        <v>49</v>
      </c>
      <c r="B40" s="25" t="s">
        <v>50</v>
      </c>
      <c r="C40" s="31">
        <f>40+12</f>
        <v>52</v>
      </c>
      <c r="D40" s="43"/>
    </row>
    <row r="41" spans="1:4" ht="24.95" customHeight="1">
      <c r="A41" s="28" t="s">
        <v>51</v>
      </c>
      <c r="B41" s="25"/>
      <c r="C41" s="31">
        <v>621.70000000000005</v>
      </c>
      <c r="D41" s="43"/>
    </row>
    <row r="42" spans="1:4" ht="24.95" customHeight="1">
      <c r="A42" s="28" t="s">
        <v>52</v>
      </c>
      <c r="B42" s="25" t="s">
        <v>40</v>
      </c>
      <c r="C42" s="31">
        <v>1820</v>
      </c>
      <c r="D42" s="43"/>
    </row>
    <row r="43" spans="1:4" ht="24.95" customHeight="1">
      <c r="A43" s="24" t="s">
        <v>53</v>
      </c>
      <c r="B43" s="25"/>
      <c r="C43" s="42">
        <f>SUM(C44:C48)</f>
        <v>806.3</v>
      </c>
      <c r="D43" s="39"/>
    </row>
    <row r="44" spans="1:4" ht="24.95" customHeight="1">
      <c r="A44" s="28" t="s">
        <v>54</v>
      </c>
      <c r="B44" s="25" t="s">
        <v>40</v>
      </c>
      <c r="C44" s="31">
        <v>55</v>
      </c>
      <c r="D44" s="43"/>
    </row>
    <row r="45" spans="1:4" ht="24.95" customHeight="1">
      <c r="A45" s="28" t="s">
        <v>55</v>
      </c>
      <c r="B45" s="25" t="s">
        <v>56</v>
      </c>
      <c r="C45" s="31">
        <v>0.3</v>
      </c>
      <c r="D45" s="43"/>
    </row>
    <row r="46" spans="1:4" ht="24.95" customHeight="1">
      <c r="A46" s="28" t="s">
        <v>57</v>
      </c>
      <c r="B46" s="25" t="s">
        <v>58</v>
      </c>
      <c r="C46" s="31">
        <v>40</v>
      </c>
      <c r="D46" s="32"/>
    </row>
    <row r="47" spans="1:4" ht="24.95" customHeight="1">
      <c r="A47" s="28" t="s">
        <v>59</v>
      </c>
      <c r="B47" s="25" t="s">
        <v>40</v>
      </c>
      <c r="C47" s="31">
        <f>520+185</f>
        <v>705</v>
      </c>
      <c r="D47" s="32"/>
    </row>
    <row r="48" spans="1:4" ht="24.95" customHeight="1">
      <c r="A48" s="28" t="s">
        <v>60</v>
      </c>
      <c r="B48" s="25" t="s">
        <v>56</v>
      </c>
      <c r="C48" s="31">
        <v>6</v>
      </c>
      <c r="D48" s="32"/>
    </row>
    <row r="49" spans="1:4" ht="24.95" customHeight="1">
      <c r="A49" s="41" t="s">
        <v>61</v>
      </c>
      <c r="B49" s="25"/>
      <c r="C49" s="42">
        <f>SUM(C50:C53)</f>
        <v>758.37</v>
      </c>
      <c r="D49" s="39"/>
    </row>
    <row r="50" spans="1:4" ht="24.95" customHeight="1">
      <c r="A50" s="28" t="s">
        <v>62</v>
      </c>
      <c r="B50" s="25" t="s">
        <v>40</v>
      </c>
      <c r="C50" s="31">
        <v>400</v>
      </c>
      <c r="D50" s="43"/>
    </row>
    <row r="51" spans="1:4" ht="24.95" customHeight="1">
      <c r="A51" s="28" t="s">
        <v>63</v>
      </c>
      <c r="B51" s="25" t="s">
        <v>42</v>
      </c>
      <c r="C51" s="31">
        <v>92</v>
      </c>
      <c r="D51" s="34" t="s">
        <v>43</v>
      </c>
    </row>
    <row r="52" spans="1:4" ht="24.95" customHeight="1">
      <c r="A52" s="28" t="s">
        <v>64</v>
      </c>
      <c r="B52" s="25" t="s">
        <v>65</v>
      </c>
      <c r="C52" s="31">
        <v>156.37</v>
      </c>
      <c r="D52" s="34" t="s">
        <v>66</v>
      </c>
    </row>
    <row r="53" spans="1:4" ht="24.95" customHeight="1">
      <c r="A53" s="28" t="s">
        <v>67</v>
      </c>
      <c r="B53" s="25" t="s">
        <v>68</v>
      </c>
      <c r="C53" s="31">
        <v>110</v>
      </c>
      <c r="D53" s="32"/>
    </row>
    <row r="54" spans="1:4" ht="24.95" customHeight="1">
      <c r="A54" s="24" t="s">
        <v>69</v>
      </c>
      <c r="B54" s="25"/>
      <c r="C54" s="42">
        <f>SUM(C55:C58)</f>
        <v>4330</v>
      </c>
      <c r="D54" s="39"/>
    </row>
    <row r="55" spans="1:4" ht="24.95" customHeight="1">
      <c r="A55" s="28" t="s">
        <v>70</v>
      </c>
      <c r="B55" s="25" t="s">
        <v>40</v>
      </c>
      <c r="C55" s="31">
        <f>3200-60</f>
        <v>3140</v>
      </c>
      <c r="D55" s="35" t="s">
        <v>71</v>
      </c>
    </row>
    <row r="56" spans="1:4" ht="24.95" customHeight="1">
      <c r="A56" s="28" t="s">
        <v>72</v>
      </c>
      <c r="B56" s="25" t="s">
        <v>40</v>
      </c>
      <c r="C56" s="36">
        <f>900+60</f>
        <v>960</v>
      </c>
      <c r="D56" s="45"/>
    </row>
    <row r="57" spans="1:4" ht="24.95" customHeight="1">
      <c r="A57" s="28" t="s">
        <v>73</v>
      </c>
      <c r="B57" s="25" t="s">
        <v>40</v>
      </c>
      <c r="C57" s="31">
        <f>180-20</f>
        <v>160</v>
      </c>
      <c r="D57" s="46"/>
    </row>
    <row r="58" spans="1:4" ht="24.95" customHeight="1">
      <c r="A58" s="28" t="s">
        <v>74</v>
      </c>
      <c r="B58" s="25" t="s">
        <v>42</v>
      </c>
      <c r="C58" s="31">
        <v>70</v>
      </c>
      <c r="D58" s="34" t="s">
        <v>75</v>
      </c>
    </row>
    <row r="59" spans="1:4" ht="24.95" customHeight="1">
      <c r="A59" s="24" t="s">
        <v>76</v>
      </c>
      <c r="B59" s="25"/>
      <c r="C59" s="42">
        <f>SUM(C60:C69)</f>
        <v>729.5</v>
      </c>
      <c r="D59" s="39"/>
    </row>
    <row r="60" spans="1:4" ht="24.95" customHeight="1">
      <c r="A60" s="28" t="s">
        <v>77</v>
      </c>
      <c r="B60" s="25" t="s">
        <v>58</v>
      </c>
      <c r="C60" s="36">
        <v>115</v>
      </c>
      <c r="D60" s="45"/>
    </row>
    <row r="61" spans="1:4" ht="24.95" customHeight="1">
      <c r="A61" s="28" t="s">
        <v>78</v>
      </c>
      <c r="B61" s="25" t="s">
        <v>79</v>
      </c>
      <c r="C61" s="31">
        <v>20</v>
      </c>
      <c r="D61" s="45"/>
    </row>
    <row r="62" spans="1:4" ht="24.95" customHeight="1">
      <c r="A62" s="28" t="s">
        <v>80</v>
      </c>
      <c r="B62" s="25" t="s">
        <v>79</v>
      </c>
      <c r="C62" s="31">
        <v>77</v>
      </c>
      <c r="D62" s="45"/>
    </row>
    <row r="63" spans="1:4" ht="24.95" customHeight="1">
      <c r="A63" s="28" t="s">
        <v>81</v>
      </c>
      <c r="B63" s="25" t="s">
        <v>40</v>
      </c>
      <c r="C63" s="31">
        <v>80</v>
      </c>
      <c r="D63" s="47"/>
    </row>
    <row r="64" spans="1:4" ht="24.95" customHeight="1">
      <c r="A64" s="28" t="s">
        <v>82</v>
      </c>
      <c r="B64" s="25" t="s">
        <v>40</v>
      </c>
      <c r="C64" s="31">
        <v>35</v>
      </c>
      <c r="D64" s="47"/>
    </row>
    <row r="65" spans="1:5" ht="24.95" customHeight="1">
      <c r="A65" s="48" t="s">
        <v>83</v>
      </c>
      <c r="B65" s="25" t="s">
        <v>40</v>
      </c>
      <c r="C65" s="31">
        <v>1</v>
      </c>
      <c r="D65" s="47"/>
    </row>
    <row r="66" spans="1:5" ht="24.95" customHeight="1">
      <c r="A66" s="28" t="s">
        <v>84</v>
      </c>
      <c r="B66" s="25" t="s">
        <v>58</v>
      </c>
      <c r="C66" s="31">
        <v>1</v>
      </c>
      <c r="D66" s="47"/>
    </row>
    <row r="67" spans="1:5" ht="24.95" customHeight="1">
      <c r="A67" s="28" t="s">
        <v>84</v>
      </c>
      <c r="B67" s="25" t="s">
        <v>85</v>
      </c>
      <c r="C67" s="31">
        <v>0.5</v>
      </c>
      <c r="D67" s="47"/>
    </row>
    <row r="68" spans="1:5" ht="24.95" customHeight="1">
      <c r="A68" s="28" t="s">
        <v>86</v>
      </c>
      <c r="B68" s="25" t="s">
        <v>50</v>
      </c>
      <c r="C68" s="31">
        <v>100</v>
      </c>
      <c r="D68" s="47"/>
    </row>
    <row r="69" spans="1:5" ht="24.95" customHeight="1">
      <c r="A69" s="48" t="s">
        <v>87</v>
      </c>
      <c r="B69" s="25" t="s">
        <v>79</v>
      </c>
      <c r="C69" s="31">
        <v>300</v>
      </c>
      <c r="D69" s="45"/>
    </row>
    <row r="70" spans="1:5" ht="24.95" customHeight="1">
      <c r="A70" s="41" t="s">
        <v>88</v>
      </c>
      <c r="B70" s="25"/>
      <c r="C70" s="42">
        <f>C71+C108+C156+C181</f>
        <v>7697.85</v>
      </c>
      <c r="D70" s="45"/>
    </row>
    <row r="71" spans="1:5" ht="24.95" customHeight="1">
      <c r="A71" s="41" t="s">
        <v>89</v>
      </c>
      <c r="B71" s="25"/>
      <c r="C71" s="42">
        <f>SUM(C72:C107)</f>
        <v>4327.84</v>
      </c>
      <c r="D71" s="45"/>
    </row>
    <row r="72" spans="1:5" ht="24.95" customHeight="1">
      <c r="A72" s="28" t="s">
        <v>90</v>
      </c>
      <c r="B72" s="25" t="s">
        <v>91</v>
      </c>
      <c r="C72" s="31">
        <v>156.03</v>
      </c>
      <c r="D72" s="34" t="s">
        <v>92</v>
      </c>
    </row>
    <row r="73" spans="1:5" ht="24.95" customHeight="1">
      <c r="A73" s="49" t="s">
        <v>93</v>
      </c>
      <c r="B73" s="25" t="s">
        <v>94</v>
      </c>
      <c r="C73" s="31">
        <f>1546.55+245</f>
        <v>1791.55</v>
      </c>
      <c r="D73" s="34" t="s">
        <v>95</v>
      </c>
    </row>
    <row r="74" spans="1:5" ht="24.95" customHeight="1">
      <c r="A74" s="50" t="s">
        <v>96</v>
      </c>
      <c r="B74" s="25" t="s">
        <v>97</v>
      </c>
      <c r="C74" s="31">
        <v>467.48</v>
      </c>
      <c r="D74" s="34" t="s">
        <v>98</v>
      </c>
    </row>
    <row r="75" spans="1:5" ht="24.95" customHeight="1">
      <c r="A75" s="28" t="s">
        <v>99</v>
      </c>
      <c r="B75" s="25" t="s">
        <v>65</v>
      </c>
      <c r="C75" s="31">
        <v>98.1</v>
      </c>
      <c r="D75" s="34" t="s">
        <v>66</v>
      </c>
    </row>
    <row r="76" spans="1:5" ht="24.95" customHeight="1">
      <c r="A76" s="33" t="s">
        <v>100</v>
      </c>
      <c r="B76" s="25" t="s">
        <v>42</v>
      </c>
      <c r="C76" s="31">
        <f>935-560</f>
        <v>375</v>
      </c>
      <c r="D76" s="34" t="s">
        <v>43</v>
      </c>
    </row>
    <row r="77" spans="1:5" ht="24.95" customHeight="1">
      <c r="A77" s="28" t="s">
        <v>101</v>
      </c>
      <c r="B77" s="25" t="s">
        <v>68</v>
      </c>
      <c r="C77" s="31">
        <v>30</v>
      </c>
      <c r="D77" s="34"/>
    </row>
    <row r="78" spans="1:5" ht="24.95" customHeight="1">
      <c r="A78" s="28" t="s">
        <v>102</v>
      </c>
      <c r="B78" s="25" t="s">
        <v>68</v>
      </c>
      <c r="C78" s="31">
        <v>5</v>
      </c>
      <c r="D78" s="51"/>
    </row>
    <row r="79" spans="1:5" ht="24.95" customHeight="1">
      <c r="A79" s="28" t="s">
        <v>103</v>
      </c>
      <c r="B79" s="25" t="s">
        <v>104</v>
      </c>
      <c r="C79" s="31">
        <v>5</v>
      </c>
      <c r="D79" s="51"/>
    </row>
    <row r="80" spans="1:5" ht="24.95" customHeight="1">
      <c r="A80" s="33" t="s">
        <v>105</v>
      </c>
      <c r="B80" s="25" t="s">
        <v>106</v>
      </c>
      <c r="C80" s="31">
        <v>40</v>
      </c>
      <c r="D80" s="34"/>
      <c r="E80" s="17">
        <v>1</v>
      </c>
    </row>
    <row r="81" spans="1:4" ht="24.95" customHeight="1">
      <c r="A81" s="33" t="s">
        <v>107</v>
      </c>
      <c r="B81" s="25" t="s">
        <v>108</v>
      </c>
      <c r="C81" s="31">
        <v>230</v>
      </c>
      <c r="D81" s="34" t="s">
        <v>109</v>
      </c>
    </row>
    <row r="82" spans="1:4" ht="24.95" customHeight="1">
      <c r="A82" s="33" t="s">
        <v>110</v>
      </c>
      <c r="B82" s="25" t="s">
        <v>108</v>
      </c>
      <c r="C82" s="31">
        <v>21</v>
      </c>
      <c r="D82" s="43"/>
    </row>
    <row r="83" spans="1:4" ht="24.95" customHeight="1">
      <c r="A83" s="28" t="s">
        <v>111</v>
      </c>
      <c r="B83" s="25" t="s">
        <v>108</v>
      </c>
      <c r="C83" s="31">
        <v>5</v>
      </c>
      <c r="D83" s="52"/>
    </row>
    <row r="84" spans="1:4" ht="24.95" customHeight="1">
      <c r="A84" s="28" t="s">
        <v>112</v>
      </c>
      <c r="B84" s="25" t="s">
        <v>108</v>
      </c>
      <c r="C84" s="31">
        <v>5</v>
      </c>
      <c r="D84" s="52"/>
    </row>
    <row r="85" spans="1:4" ht="24.95" customHeight="1">
      <c r="A85" s="33" t="s">
        <v>113</v>
      </c>
      <c r="B85" s="25" t="s">
        <v>108</v>
      </c>
      <c r="C85" s="31">
        <v>35</v>
      </c>
      <c r="D85" s="52"/>
    </row>
    <row r="86" spans="1:4" ht="24.95" customHeight="1">
      <c r="A86" s="33" t="s">
        <v>114</v>
      </c>
      <c r="B86" s="25" t="s">
        <v>108</v>
      </c>
      <c r="C86" s="31">
        <v>60</v>
      </c>
      <c r="D86" s="52"/>
    </row>
    <row r="87" spans="1:4" ht="24.95" customHeight="1">
      <c r="A87" s="33" t="s">
        <v>115</v>
      </c>
      <c r="B87" s="25" t="s">
        <v>108</v>
      </c>
      <c r="C87" s="31">
        <v>3</v>
      </c>
      <c r="D87" s="52"/>
    </row>
    <row r="88" spans="1:4" ht="24.95" customHeight="1">
      <c r="A88" s="33" t="s">
        <v>116</v>
      </c>
      <c r="B88" s="25" t="s">
        <v>108</v>
      </c>
      <c r="C88" s="31">
        <v>14.4</v>
      </c>
      <c r="D88" s="52"/>
    </row>
    <row r="89" spans="1:4" ht="24.95" customHeight="1">
      <c r="A89" s="33" t="s">
        <v>117</v>
      </c>
      <c r="B89" s="25" t="s">
        <v>108</v>
      </c>
      <c r="C89" s="31">
        <v>20</v>
      </c>
      <c r="D89" s="34"/>
    </row>
    <row r="90" spans="1:4" ht="24.95" customHeight="1">
      <c r="A90" s="33" t="s">
        <v>118</v>
      </c>
      <c r="B90" s="25" t="s">
        <v>108</v>
      </c>
      <c r="C90" s="31">
        <v>50</v>
      </c>
      <c r="D90" s="34"/>
    </row>
    <row r="91" spans="1:4" ht="24.95" customHeight="1">
      <c r="A91" s="28" t="s">
        <v>119</v>
      </c>
      <c r="B91" s="25" t="s">
        <v>120</v>
      </c>
      <c r="C91" s="31">
        <v>10</v>
      </c>
      <c r="D91" s="34"/>
    </row>
    <row r="92" spans="1:4" ht="24.95" customHeight="1">
      <c r="A92" s="28" t="s">
        <v>121</v>
      </c>
      <c r="B92" s="25" t="s">
        <v>122</v>
      </c>
      <c r="C92" s="31">
        <v>5</v>
      </c>
      <c r="D92" s="34"/>
    </row>
    <row r="93" spans="1:4" ht="24.95" customHeight="1">
      <c r="A93" s="28" t="s">
        <v>123</v>
      </c>
      <c r="B93" s="25" t="s">
        <v>122</v>
      </c>
      <c r="C93" s="31">
        <v>33</v>
      </c>
      <c r="D93" s="34"/>
    </row>
    <row r="94" spans="1:4" ht="24.95" customHeight="1">
      <c r="A94" s="28" t="s">
        <v>124</v>
      </c>
      <c r="B94" s="25" t="s">
        <v>125</v>
      </c>
      <c r="C94" s="31">
        <v>65</v>
      </c>
      <c r="D94" s="34"/>
    </row>
    <row r="95" spans="1:4" ht="24.95" customHeight="1">
      <c r="A95" s="28" t="s">
        <v>126</v>
      </c>
      <c r="B95" s="25" t="s">
        <v>125</v>
      </c>
      <c r="C95" s="31">
        <v>10</v>
      </c>
      <c r="D95" s="34"/>
    </row>
    <row r="96" spans="1:4" ht="24.95" customHeight="1">
      <c r="A96" s="50" t="s">
        <v>127</v>
      </c>
      <c r="B96" s="25" t="s">
        <v>128</v>
      </c>
      <c r="C96" s="31">
        <v>58</v>
      </c>
      <c r="D96" s="34"/>
    </row>
    <row r="97" spans="1:5" ht="24.95" customHeight="1">
      <c r="A97" s="50" t="s">
        <v>129</v>
      </c>
      <c r="B97" s="25" t="s">
        <v>128</v>
      </c>
      <c r="C97" s="31">
        <v>5</v>
      </c>
      <c r="D97" s="34"/>
    </row>
    <row r="98" spans="1:5" ht="24.95" customHeight="1">
      <c r="A98" s="50" t="s">
        <v>130</v>
      </c>
      <c r="B98" s="25" t="s">
        <v>128</v>
      </c>
      <c r="C98" s="31">
        <v>5</v>
      </c>
      <c r="D98" s="34"/>
    </row>
    <row r="99" spans="1:5" ht="24.95" customHeight="1">
      <c r="A99" s="50" t="s">
        <v>131</v>
      </c>
      <c r="B99" s="25" t="s">
        <v>128</v>
      </c>
      <c r="C99" s="31">
        <v>16</v>
      </c>
      <c r="D99" s="34"/>
    </row>
    <row r="100" spans="1:5" ht="24.95" customHeight="1">
      <c r="A100" s="28" t="s">
        <v>132</v>
      </c>
      <c r="B100" s="25" t="s">
        <v>133</v>
      </c>
      <c r="C100" s="31">
        <v>10</v>
      </c>
      <c r="D100" s="34"/>
    </row>
    <row r="101" spans="1:5" ht="24.95" customHeight="1">
      <c r="A101" s="28" t="s">
        <v>134</v>
      </c>
      <c r="B101" s="25" t="s">
        <v>135</v>
      </c>
      <c r="C101" s="31">
        <v>25</v>
      </c>
      <c r="D101" s="52"/>
    </row>
    <row r="102" spans="1:5" ht="24.95" customHeight="1">
      <c r="A102" s="28" t="s">
        <v>136</v>
      </c>
      <c r="B102" s="25" t="s">
        <v>137</v>
      </c>
      <c r="C102" s="31">
        <v>30</v>
      </c>
      <c r="D102" s="43"/>
    </row>
    <row r="103" spans="1:5" ht="24.95" customHeight="1">
      <c r="A103" s="28" t="s">
        <v>138</v>
      </c>
      <c r="B103" s="25" t="s">
        <v>137</v>
      </c>
      <c r="C103" s="31">
        <v>48.28</v>
      </c>
      <c r="D103" s="34"/>
    </row>
    <row r="104" spans="1:5" ht="24.95" customHeight="1">
      <c r="A104" s="28" t="s">
        <v>139</v>
      </c>
      <c r="B104" s="25" t="s">
        <v>137</v>
      </c>
      <c r="C104" s="31">
        <f>30+22</f>
        <v>52</v>
      </c>
      <c r="D104" s="34" t="s">
        <v>140</v>
      </c>
    </row>
    <row r="105" spans="1:5" ht="24.95" customHeight="1">
      <c r="A105" s="28" t="s">
        <v>141</v>
      </c>
      <c r="B105" s="25" t="s">
        <v>142</v>
      </c>
      <c r="C105" s="31">
        <v>128</v>
      </c>
      <c r="D105" s="34"/>
    </row>
    <row r="106" spans="1:5" ht="24.95" customHeight="1">
      <c r="A106" s="28" t="s">
        <v>143</v>
      </c>
      <c r="B106" s="25" t="s">
        <v>50</v>
      </c>
      <c r="C106" s="31">
        <v>20</v>
      </c>
      <c r="D106" s="34"/>
      <c r="E106" s="17">
        <v>1</v>
      </c>
    </row>
    <row r="107" spans="1:5" ht="24.95" customHeight="1">
      <c r="A107" s="48" t="s">
        <v>144</v>
      </c>
      <c r="B107" s="25" t="s">
        <v>50</v>
      </c>
      <c r="C107" s="31">
        <f>700-300-4</f>
        <v>396</v>
      </c>
      <c r="D107" s="52"/>
    </row>
    <row r="108" spans="1:5" ht="24.95" customHeight="1">
      <c r="A108" s="41" t="s">
        <v>145</v>
      </c>
      <c r="B108" s="25"/>
      <c r="C108" s="42">
        <f>SUM(C109:C155)</f>
        <v>1644.81</v>
      </c>
      <c r="D108" s="45"/>
    </row>
    <row r="109" spans="1:5" ht="20.100000000000001" customHeight="1">
      <c r="A109" s="48" t="s">
        <v>146</v>
      </c>
      <c r="B109" s="25" t="s">
        <v>91</v>
      </c>
      <c r="C109" s="31">
        <v>215.45</v>
      </c>
      <c r="D109" s="34" t="s">
        <v>92</v>
      </c>
    </row>
    <row r="110" spans="1:5" ht="26.25" customHeight="1">
      <c r="A110" s="28" t="s">
        <v>147</v>
      </c>
      <c r="B110" s="25" t="s">
        <v>148</v>
      </c>
      <c r="C110" s="31">
        <f>298-50</f>
        <v>248</v>
      </c>
      <c r="D110" s="53"/>
    </row>
    <row r="111" spans="1:5" ht="20.100000000000001" customHeight="1">
      <c r="A111" s="33" t="s">
        <v>149</v>
      </c>
      <c r="B111" s="25" t="s">
        <v>150</v>
      </c>
      <c r="C111" s="31">
        <v>8</v>
      </c>
      <c r="D111" s="34"/>
    </row>
    <row r="112" spans="1:5" ht="20.100000000000001" customHeight="1">
      <c r="A112" s="28" t="s">
        <v>151</v>
      </c>
      <c r="B112" s="25" t="s">
        <v>150</v>
      </c>
      <c r="C112" s="31">
        <v>15</v>
      </c>
      <c r="D112" s="34"/>
    </row>
    <row r="113" spans="1:4" ht="20.100000000000001" customHeight="1">
      <c r="A113" s="28" t="s">
        <v>152</v>
      </c>
      <c r="B113" s="25" t="s">
        <v>150</v>
      </c>
      <c r="C113" s="31">
        <v>2</v>
      </c>
      <c r="D113" s="34"/>
    </row>
    <row r="114" spans="1:4" ht="20.100000000000001" customHeight="1">
      <c r="A114" s="28" t="s">
        <v>153</v>
      </c>
      <c r="B114" s="25" t="s">
        <v>150</v>
      </c>
      <c r="C114" s="31">
        <v>2</v>
      </c>
      <c r="D114" s="34"/>
    </row>
    <row r="115" spans="1:4" ht="20.100000000000001" customHeight="1">
      <c r="A115" s="28" t="s">
        <v>154</v>
      </c>
      <c r="B115" s="25" t="s">
        <v>150</v>
      </c>
      <c r="C115" s="31">
        <v>2</v>
      </c>
      <c r="D115" s="34"/>
    </row>
    <row r="116" spans="1:4" ht="24.95" customHeight="1">
      <c r="A116" s="28" t="s">
        <v>155</v>
      </c>
      <c r="B116" s="25" t="s">
        <v>85</v>
      </c>
      <c r="C116" s="31">
        <v>10.24</v>
      </c>
      <c r="D116" s="34"/>
    </row>
    <row r="117" spans="1:4" ht="24.95" customHeight="1">
      <c r="A117" s="28" t="s">
        <v>156</v>
      </c>
      <c r="B117" s="25" t="s">
        <v>85</v>
      </c>
      <c r="C117" s="31">
        <v>3</v>
      </c>
      <c r="D117" s="34"/>
    </row>
    <row r="118" spans="1:4" ht="24.95" customHeight="1">
      <c r="A118" s="33" t="s">
        <v>149</v>
      </c>
      <c r="B118" s="25" t="s">
        <v>85</v>
      </c>
      <c r="C118" s="31">
        <v>6</v>
      </c>
      <c r="D118" s="34"/>
    </row>
    <row r="119" spans="1:4" ht="24.95" customHeight="1">
      <c r="A119" s="28" t="s">
        <v>151</v>
      </c>
      <c r="B119" s="25" t="s">
        <v>85</v>
      </c>
      <c r="C119" s="31">
        <v>4.82</v>
      </c>
      <c r="D119" s="34"/>
    </row>
    <row r="120" spans="1:4" ht="24.95" customHeight="1">
      <c r="A120" s="28" t="s">
        <v>152</v>
      </c>
      <c r="B120" s="25" t="s">
        <v>85</v>
      </c>
      <c r="C120" s="31">
        <v>1.3</v>
      </c>
      <c r="D120" s="34"/>
    </row>
    <row r="121" spans="1:4" ht="24.95" customHeight="1">
      <c r="A121" s="28" t="s">
        <v>153</v>
      </c>
      <c r="B121" s="25" t="s">
        <v>85</v>
      </c>
      <c r="C121" s="31">
        <v>1.3</v>
      </c>
      <c r="D121" s="34"/>
    </row>
    <row r="122" spans="1:4" ht="24.95" customHeight="1">
      <c r="A122" s="28" t="s">
        <v>157</v>
      </c>
      <c r="B122" s="25" t="s">
        <v>85</v>
      </c>
      <c r="C122" s="31">
        <v>50</v>
      </c>
      <c r="D122" s="54"/>
    </row>
    <row r="123" spans="1:4" ht="24.95" customHeight="1">
      <c r="A123" s="28" t="s">
        <v>158</v>
      </c>
      <c r="B123" s="25" t="s">
        <v>159</v>
      </c>
      <c r="C123" s="31">
        <v>20</v>
      </c>
      <c r="D123" s="51"/>
    </row>
    <row r="124" spans="1:4" ht="24.95" customHeight="1">
      <c r="A124" s="28" t="s">
        <v>160</v>
      </c>
      <c r="B124" s="25" t="s">
        <v>161</v>
      </c>
      <c r="C124" s="31">
        <v>9</v>
      </c>
      <c r="D124" s="51"/>
    </row>
    <row r="125" spans="1:4" ht="24.95" customHeight="1">
      <c r="A125" s="28" t="s">
        <v>162</v>
      </c>
      <c r="B125" s="25" t="s">
        <v>163</v>
      </c>
      <c r="C125" s="31">
        <f>20+20</f>
        <v>40</v>
      </c>
      <c r="D125" s="52"/>
    </row>
    <row r="126" spans="1:4" ht="24.95" customHeight="1">
      <c r="A126" s="28" t="s">
        <v>164</v>
      </c>
      <c r="B126" s="25" t="s">
        <v>165</v>
      </c>
      <c r="C126" s="31">
        <v>10</v>
      </c>
      <c r="D126" s="51"/>
    </row>
    <row r="127" spans="1:4" ht="24.95" customHeight="1">
      <c r="A127" s="28" t="s">
        <v>166</v>
      </c>
      <c r="B127" s="25" t="s">
        <v>165</v>
      </c>
      <c r="C127" s="31">
        <v>5</v>
      </c>
      <c r="D127" s="51"/>
    </row>
    <row r="128" spans="1:4" ht="24.95" customHeight="1">
      <c r="A128" s="28" t="s">
        <v>167</v>
      </c>
      <c r="B128" s="25" t="s">
        <v>168</v>
      </c>
      <c r="C128" s="31">
        <v>15</v>
      </c>
      <c r="D128" s="52"/>
    </row>
    <row r="129" spans="1:5" ht="24.95" customHeight="1">
      <c r="A129" s="28" t="s">
        <v>169</v>
      </c>
      <c r="B129" s="25" t="s">
        <v>168</v>
      </c>
      <c r="C129" s="31">
        <v>10</v>
      </c>
      <c r="D129" s="51"/>
    </row>
    <row r="130" spans="1:5" ht="24.95" customHeight="1">
      <c r="A130" s="28" t="s">
        <v>170</v>
      </c>
      <c r="B130" s="25" t="s">
        <v>58</v>
      </c>
      <c r="C130" s="31">
        <v>2</v>
      </c>
      <c r="D130" s="34"/>
    </row>
    <row r="131" spans="1:5" ht="24.95" customHeight="1">
      <c r="A131" s="28" t="s">
        <v>171</v>
      </c>
      <c r="B131" s="25" t="s">
        <v>58</v>
      </c>
      <c r="C131" s="31">
        <v>22.1</v>
      </c>
      <c r="D131" s="34"/>
    </row>
    <row r="132" spans="1:5" ht="24.95" customHeight="1">
      <c r="A132" s="28" t="s">
        <v>172</v>
      </c>
      <c r="B132" s="25" t="s">
        <v>173</v>
      </c>
      <c r="C132" s="31">
        <v>10</v>
      </c>
      <c r="D132" s="51"/>
    </row>
    <row r="133" spans="1:5" ht="20.100000000000001" customHeight="1">
      <c r="A133" s="49" t="s">
        <v>174</v>
      </c>
      <c r="B133" s="55" t="s">
        <v>94</v>
      </c>
      <c r="C133" s="31">
        <v>50</v>
      </c>
      <c r="D133" s="34" t="s">
        <v>95</v>
      </c>
    </row>
    <row r="134" spans="1:5" ht="20.100000000000001" customHeight="1">
      <c r="A134" s="28" t="s">
        <v>175</v>
      </c>
      <c r="B134" s="25" t="s">
        <v>40</v>
      </c>
      <c r="C134" s="31">
        <v>10</v>
      </c>
      <c r="D134" s="43"/>
    </row>
    <row r="135" spans="1:5" ht="20.100000000000001" customHeight="1">
      <c r="A135" s="28" t="s">
        <v>176</v>
      </c>
      <c r="B135" s="25" t="s">
        <v>40</v>
      </c>
      <c r="C135" s="31">
        <v>25</v>
      </c>
      <c r="D135" s="43"/>
    </row>
    <row r="136" spans="1:5" ht="20.100000000000001" customHeight="1">
      <c r="A136" s="28" t="s">
        <v>177</v>
      </c>
      <c r="B136" s="25" t="s">
        <v>40</v>
      </c>
      <c r="C136" s="31">
        <v>8</v>
      </c>
      <c r="D136" s="51"/>
    </row>
    <row r="137" spans="1:5" ht="20.100000000000001" customHeight="1">
      <c r="A137" s="28" t="s">
        <v>178</v>
      </c>
      <c r="B137" s="25" t="s">
        <v>179</v>
      </c>
      <c r="C137" s="31">
        <v>12</v>
      </c>
      <c r="D137" s="52"/>
    </row>
    <row r="138" spans="1:5" ht="20.100000000000001" customHeight="1">
      <c r="A138" s="28" t="s">
        <v>180</v>
      </c>
      <c r="B138" s="25" t="s">
        <v>181</v>
      </c>
      <c r="C138" s="31">
        <v>15</v>
      </c>
      <c r="D138" s="52"/>
    </row>
    <row r="139" spans="1:5" ht="20.100000000000001" customHeight="1">
      <c r="A139" s="28" t="s">
        <v>182</v>
      </c>
      <c r="B139" s="25" t="s">
        <v>183</v>
      </c>
      <c r="C139" s="31">
        <v>23</v>
      </c>
      <c r="D139" s="34"/>
    </row>
    <row r="140" spans="1:5" ht="20.100000000000001" customHeight="1">
      <c r="A140" s="28" t="s">
        <v>184</v>
      </c>
      <c r="B140" s="25" t="s">
        <v>183</v>
      </c>
      <c r="C140" s="31">
        <v>25</v>
      </c>
      <c r="D140" s="34"/>
    </row>
    <row r="141" spans="1:5" ht="20.100000000000001" customHeight="1">
      <c r="A141" s="28" t="s">
        <v>185</v>
      </c>
      <c r="B141" s="25" t="s">
        <v>183</v>
      </c>
      <c r="C141" s="31">
        <v>8</v>
      </c>
      <c r="D141" s="34"/>
    </row>
    <row r="142" spans="1:5" ht="20.100000000000001" customHeight="1">
      <c r="A142" s="28" t="s">
        <v>186</v>
      </c>
      <c r="B142" s="25" t="s">
        <v>183</v>
      </c>
      <c r="C142" s="31">
        <v>90</v>
      </c>
      <c r="D142" s="34"/>
    </row>
    <row r="143" spans="1:5" ht="24.95" customHeight="1">
      <c r="A143" s="33" t="s">
        <v>187</v>
      </c>
      <c r="B143" s="25" t="s">
        <v>188</v>
      </c>
      <c r="C143" s="31">
        <v>28</v>
      </c>
      <c r="D143" s="34"/>
      <c r="E143" s="17">
        <v>2</v>
      </c>
    </row>
    <row r="144" spans="1:5" ht="24.95" customHeight="1">
      <c r="A144" s="28" t="s">
        <v>189</v>
      </c>
      <c r="B144" s="25" t="s">
        <v>188</v>
      </c>
      <c r="C144" s="31">
        <v>6</v>
      </c>
      <c r="D144" s="51"/>
    </row>
    <row r="145" spans="1:5" ht="20.100000000000001" customHeight="1">
      <c r="A145" s="28" t="s">
        <v>190</v>
      </c>
      <c r="B145" s="25" t="s">
        <v>191</v>
      </c>
      <c r="C145" s="31">
        <v>55</v>
      </c>
      <c r="D145" s="34"/>
    </row>
    <row r="146" spans="1:5" ht="20.100000000000001" customHeight="1">
      <c r="A146" s="28" t="s">
        <v>192</v>
      </c>
      <c r="B146" s="25" t="s">
        <v>193</v>
      </c>
      <c r="C146" s="31">
        <v>9.6</v>
      </c>
      <c r="D146" s="34"/>
    </row>
    <row r="147" spans="1:5" ht="20.100000000000001" customHeight="1">
      <c r="A147" s="28" t="s">
        <v>156</v>
      </c>
      <c r="B147" s="25" t="s">
        <v>193</v>
      </c>
      <c r="C147" s="31">
        <v>8</v>
      </c>
      <c r="D147" s="34"/>
    </row>
    <row r="148" spans="1:5" ht="20.100000000000001" customHeight="1">
      <c r="A148" s="28" t="s">
        <v>194</v>
      </c>
      <c r="B148" s="25" t="s">
        <v>193</v>
      </c>
      <c r="C148" s="31">
        <v>10</v>
      </c>
      <c r="D148" s="46"/>
    </row>
    <row r="149" spans="1:5" ht="20.100000000000001" customHeight="1">
      <c r="A149" s="28" t="s">
        <v>195</v>
      </c>
      <c r="B149" s="25" t="s">
        <v>193</v>
      </c>
      <c r="C149" s="31">
        <v>20</v>
      </c>
      <c r="D149" s="46"/>
    </row>
    <row r="150" spans="1:5" ht="20.100000000000001" customHeight="1">
      <c r="A150" s="28" t="s">
        <v>196</v>
      </c>
      <c r="B150" s="25" t="s">
        <v>197</v>
      </c>
      <c r="C150" s="31">
        <v>42</v>
      </c>
      <c r="D150" s="34" t="s">
        <v>198</v>
      </c>
      <c r="E150" s="17">
        <v>1</v>
      </c>
    </row>
    <row r="151" spans="1:5" ht="20.100000000000001" customHeight="1">
      <c r="A151" s="28" t="s">
        <v>199</v>
      </c>
      <c r="B151" s="25" t="s">
        <v>197</v>
      </c>
      <c r="C151" s="31">
        <v>3</v>
      </c>
      <c r="D151" s="34"/>
    </row>
    <row r="152" spans="1:5" ht="20.100000000000001" customHeight="1">
      <c r="A152" s="28" t="s">
        <v>200</v>
      </c>
      <c r="B152" s="25" t="s">
        <v>197</v>
      </c>
      <c r="C152" s="31">
        <v>15</v>
      </c>
      <c r="D152" s="34"/>
    </row>
    <row r="153" spans="1:5" ht="20.100000000000001" customHeight="1">
      <c r="A153" s="28" t="s">
        <v>201</v>
      </c>
      <c r="B153" s="25" t="s">
        <v>197</v>
      </c>
      <c r="C153" s="31">
        <v>80</v>
      </c>
      <c r="D153" s="52"/>
    </row>
    <row r="154" spans="1:5" ht="20.100000000000001" customHeight="1">
      <c r="A154" s="28" t="s">
        <v>202</v>
      </c>
      <c r="B154" s="25" t="s">
        <v>50</v>
      </c>
      <c r="C154" s="31">
        <v>30</v>
      </c>
      <c r="D154" s="56"/>
    </row>
    <row r="155" spans="1:5" ht="20.100000000000001" customHeight="1">
      <c r="A155" s="28" t="s">
        <v>203</v>
      </c>
      <c r="B155" s="25" t="s">
        <v>50</v>
      </c>
      <c r="C155" s="31">
        <v>360</v>
      </c>
      <c r="D155" s="51"/>
    </row>
    <row r="156" spans="1:5" ht="24.95" customHeight="1">
      <c r="A156" s="41" t="s">
        <v>204</v>
      </c>
      <c r="B156" s="25"/>
      <c r="C156" s="42">
        <f>SUM(C157:C180)</f>
        <v>1638.2</v>
      </c>
      <c r="D156" s="46"/>
    </row>
    <row r="157" spans="1:5" ht="20.100000000000001" customHeight="1">
      <c r="A157" s="48" t="s">
        <v>205</v>
      </c>
      <c r="B157" s="25" t="s">
        <v>58</v>
      </c>
      <c r="C157" s="31">
        <v>1100</v>
      </c>
      <c r="D157" s="34"/>
      <c r="E157" s="17">
        <v>6</v>
      </c>
    </row>
    <row r="158" spans="1:5" ht="20.100000000000001" customHeight="1">
      <c r="A158" s="48" t="s">
        <v>206</v>
      </c>
      <c r="B158" s="25" t="s">
        <v>58</v>
      </c>
      <c r="C158" s="31">
        <v>6</v>
      </c>
      <c r="D158" s="34"/>
      <c r="E158" s="17">
        <v>6</v>
      </c>
    </row>
    <row r="159" spans="1:5" ht="20.100000000000001" customHeight="1">
      <c r="A159" s="28" t="s">
        <v>207</v>
      </c>
      <c r="B159" s="25" t="s">
        <v>58</v>
      </c>
      <c r="C159" s="31">
        <v>32</v>
      </c>
      <c r="D159" s="34"/>
    </row>
    <row r="160" spans="1:5" ht="20.100000000000001" customHeight="1">
      <c r="A160" s="28" t="s">
        <v>208</v>
      </c>
      <c r="B160" s="25" t="s">
        <v>58</v>
      </c>
      <c r="C160" s="31">
        <v>8</v>
      </c>
      <c r="D160" s="34"/>
    </row>
    <row r="161" spans="1:5" ht="20.100000000000001" customHeight="1">
      <c r="A161" s="28" t="s">
        <v>209</v>
      </c>
      <c r="B161" s="25" t="s">
        <v>58</v>
      </c>
      <c r="C161" s="31">
        <v>3</v>
      </c>
      <c r="D161" s="34"/>
    </row>
    <row r="162" spans="1:5" ht="20.100000000000001" customHeight="1">
      <c r="A162" s="28" t="s">
        <v>210</v>
      </c>
      <c r="B162" s="25" t="s">
        <v>58</v>
      </c>
      <c r="C162" s="31">
        <v>12</v>
      </c>
      <c r="D162" s="34"/>
    </row>
    <row r="163" spans="1:5" ht="24.95" customHeight="1">
      <c r="A163" s="33" t="s">
        <v>211</v>
      </c>
      <c r="B163" s="25" t="s">
        <v>212</v>
      </c>
      <c r="C163" s="31">
        <v>4</v>
      </c>
      <c r="D163" s="34"/>
    </row>
    <row r="164" spans="1:5" ht="24.95" customHeight="1">
      <c r="A164" s="33" t="s">
        <v>213</v>
      </c>
      <c r="B164" s="25" t="s">
        <v>214</v>
      </c>
      <c r="C164" s="31">
        <v>6</v>
      </c>
      <c r="D164" s="34"/>
    </row>
    <row r="165" spans="1:5" ht="24.95" customHeight="1">
      <c r="A165" s="48" t="s">
        <v>205</v>
      </c>
      <c r="B165" s="25" t="s">
        <v>85</v>
      </c>
      <c r="C165" s="31">
        <v>190</v>
      </c>
      <c r="D165" s="34"/>
      <c r="E165" s="17">
        <v>6</v>
      </c>
    </row>
    <row r="166" spans="1:5" ht="24.95" customHeight="1">
      <c r="A166" s="33" t="s">
        <v>215</v>
      </c>
      <c r="B166" s="25" t="s">
        <v>85</v>
      </c>
      <c r="C166" s="31">
        <v>4</v>
      </c>
      <c r="D166" s="34"/>
    </row>
    <row r="167" spans="1:5" ht="24.95" customHeight="1">
      <c r="A167" s="28" t="s">
        <v>216</v>
      </c>
      <c r="B167" s="25" t="s">
        <v>85</v>
      </c>
      <c r="C167" s="31">
        <v>6</v>
      </c>
      <c r="D167" s="34"/>
    </row>
    <row r="168" spans="1:5" ht="24.95" customHeight="1">
      <c r="A168" s="28" t="s">
        <v>207</v>
      </c>
      <c r="B168" s="25" t="s">
        <v>85</v>
      </c>
      <c r="C168" s="31">
        <v>25</v>
      </c>
      <c r="D168" s="34"/>
    </row>
    <row r="169" spans="1:5" ht="24.95" customHeight="1">
      <c r="A169" s="28" t="s">
        <v>208</v>
      </c>
      <c r="B169" s="25" t="s">
        <v>85</v>
      </c>
      <c r="C169" s="31">
        <v>1</v>
      </c>
      <c r="D169" s="34"/>
    </row>
    <row r="170" spans="1:5" ht="24.95" customHeight="1">
      <c r="A170" s="28" t="s">
        <v>209</v>
      </c>
      <c r="B170" s="25" t="s">
        <v>85</v>
      </c>
      <c r="C170" s="31">
        <v>3.5</v>
      </c>
      <c r="D170" s="34"/>
    </row>
    <row r="171" spans="1:5" ht="24.95" customHeight="1">
      <c r="A171" s="28" t="s">
        <v>217</v>
      </c>
      <c r="B171" s="25" t="s">
        <v>85</v>
      </c>
      <c r="C171" s="31">
        <v>1</v>
      </c>
      <c r="D171" s="34"/>
    </row>
    <row r="172" spans="1:5" ht="24.95" customHeight="1">
      <c r="A172" s="28" t="s">
        <v>218</v>
      </c>
      <c r="B172" s="25" t="s">
        <v>85</v>
      </c>
      <c r="C172" s="31">
        <v>3.7</v>
      </c>
      <c r="D172" s="34"/>
    </row>
    <row r="173" spans="1:5" ht="24.95" customHeight="1">
      <c r="A173" s="28" t="s">
        <v>219</v>
      </c>
      <c r="B173" s="25" t="s">
        <v>85</v>
      </c>
      <c r="C173" s="31">
        <v>5</v>
      </c>
      <c r="D173" s="34"/>
    </row>
    <row r="174" spans="1:5" ht="24.95" customHeight="1">
      <c r="A174" s="28" t="s">
        <v>220</v>
      </c>
      <c r="B174" s="25" t="s">
        <v>85</v>
      </c>
      <c r="C174" s="31">
        <v>5</v>
      </c>
      <c r="D174" s="34"/>
    </row>
    <row r="175" spans="1:5" ht="24.95" customHeight="1">
      <c r="A175" s="28" t="s">
        <v>210</v>
      </c>
      <c r="B175" s="25" t="s">
        <v>85</v>
      </c>
      <c r="C175" s="31">
        <v>5</v>
      </c>
      <c r="D175" s="34"/>
    </row>
    <row r="176" spans="1:5" ht="24.95" customHeight="1">
      <c r="A176" s="28" t="s">
        <v>217</v>
      </c>
      <c r="B176" s="25" t="s">
        <v>193</v>
      </c>
      <c r="C176" s="31">
        <v>3</v>
      </c>
      <c r="D176" s="34"/>
    </row>
    <row r="177" spans="1:5" ht="24.95" customHeight="1">
      <c r="A177" s="28" t="s">
        <v>218</v>
      </c>
      <c r="B177" s="25" t="s">
        <v>193</v>
      </c>
      <c r="C177" s="31">
        <f>10+2</f>
        <v>12</v>
      </c>
      <c r="D177" s="34"/>
    </row>
    <row r="178" spans="1:5" ht="24.95" customHeight="1">
      <c r="A178" s="28" t="s">
        <v>219</v>
      </c>
      <c r="B178" s="25" t="s">
        <v>150</v>
      </c>
      <c r="C178" s="31">
        <v>10</v>
      </c>
      <c r="D178" s="34"/>
    </row>
    <row r="179" spans="1:5" ht="24.95" customHeight="1">
      <c r="A179" s="28" t="s">
        <v>221</v>
      </c>
      <c r="B179" s="25" t="s">
        <v>165</v>
      </c>
      <c r="C179" s="31">
        <v>3</v>
      </c>
      <c r="D179" s="51"/>
    </row>
    <row r="180" spans="1:5" ht="24.95" customHeight="1">
      <c r="A180" s="28" t="s">
        <v>222</v>
      </c>
      <c r="B180" s="25" t="s">
        <v>50</v>
      </c>
      <c r="C180" s="31">
        <v>190</v>
      </c>
      <c r="D180" s="34" t="s">
        <v>223</v>
      </c>
      <c r="E180" s="17">
        <v>6</v>
      </c>
    </row>
    <row r="181" spans="1:5" ht="24.95" customHeight="1">
      <c r="A181" s="41" t="s">
        <v>224</v>
      </c>
      <c r="B181" s="25"/>
      <c r="C181" s="42">
        <f>SUM(C182:C188)</f>
        <v>87</v>
      </c>
      <c r="D181" s="51"/>
    </row>
    <row r="182" spans="1:5" ht="20.100000000000001" customHeight="1">
      <c r="A182" s="28" t="s">
        <v>225</v>
      </c>
      <c r="B182" s="25" t="s">
        <v>56</v>
      </c>
      <c r="C182" s="31">
        <v>52</v>
      </c>
      <c r="D182" s="51"/>
    </row>
    <row r="183" spans="1:5" ht="20.100000000000001" customHeight="1">
      <c r="A183" s="28" t="s">
        <v>226</v>
      </c>
      <c r="B183" s="25" t="s">
        <v>56</v>
      </c>
      <c r="C183" s="31">
        <v>8</v>
      </c>
      <c r="D183" s="51"/>
    </row>
    <row r="184" spans="1:5" ht="20.100000000000001" customHeight="1">
      <c r="A184" s="28" t="s">
        <v>227</v>
      </c>
      <c r="B184" s="25" t="s">
        <v>56</v>
      </c>
      <c r="C184" s="31">
        <v>6</v>
      </c>
      <c r="D184" s="51"/>
    </row>
    <row r="185" spans="1:5" ht="20.100000000000001" customHeight="1">
      <c r="A185" s="28" t="s">
        <v>228</v>
      </c>
      <c r="B185" s="25" t="s">
        <v>56</v>
      </c>
      <c r="C185" s="31">
        <v>10</v>
      </c>
      <c r="D185" s="51"/>
    </row>
    <row r="186" spans="1:5" ht="20.100000000000001" customHeight="1">
      <c r="A186" s="28" t="s">
        <v>229</v>
      </c>
      <c r="B186" s="25" t="s">
        <v>56</v>
      </c>
      <c r="C186" s="31">
        <v>2</v>
      </c>
      <c r="D186" s="51"/>
    </row>
    <row r="187" spans="1:5" ht="20.100000000000001" customHeight="1">
      <c r="A187" s="28" t="s">
        <v>230</v>
      </c>
      <c r="B187" s="25" t="s">
        <v>56</v>
      </c>
      <c r="C187" s="31">
        <f>6+1</f>
        <v>7</v>
      </c>
      <c r="D187" s="51"/>
    </row>
    <row r="188" spans="1:5" ht="20.100000000000001" customHeight="1">
      <c r="A188" s="28" t="s">
        <v>231</v>
      </c>
      <c r="B188" s="25" t="s">
        <v>56</v>
      </c>
      <c r="C188" s="31">
        <v>2</v>
      </c>
      <c r="D188" s="51"/>
    </row>
    <row r="189" spans="1:5" ht="24.95" customHeight="1">
      <c r="A189" s="40" t="s">
        <v>232</v>
      </c>
      <c r="B189" s="25"/>
      <c r="C189" s="22">
        <f>C190+C200+C226+C231+C239+C247+C260+C279</f>
        <v>32124.06</v>
      </c>
      <c r="D189" s="46"/>
    </row>
    <row r="190" spans="1:5" ht="24.95" customHeight="1">
      <c r="A190" s="57" t="s">
        <v>233</v>
      </c>
      <c r="B190" s="25"/>
      <c r="C190" s="26">
        <f>SUM(C191:C199)</f>
        <v>324.23</v>
      </c>
      <c r="D190" s="58"/>
    </row>
    <row r="191" spans="1:5" ht="20.100000000000001" customHeight="1">
      <c r="A191" s="28" t="s">
        <v>234</v>
      </c>
      <c r="B191" s="25" t="s">
        <v>165</v>
      </c>
      <c r="C191" s="31">
        <v>100</v>
      </c>
      <c r="D191" s="46" t="s">
        <v>235</v>
      </c>
    </row>
    <row r="192" spans="1:5" ht="20.100000000000001" customHeight="1">
      <c r="A192" s="48" t="s">
        <v>236</v>
      </c>
      <c r="B192" s="25" t="s">
        <v>165</v>
      </c>
      <c r="C192" s="31">
        <v>40</v>
      </c>
      <c r="D192" s="51"/>
    </row>
    <row r="193" spans="1:4" ht="20.100000000000001" customHeight="1">
      <c r="A193" s="28" t="s">
        <v>237</v>
      </c>
      <c r="B193" s="25" t="s">
        <v>165</v>
      </c>
      <c r="C193" s="31">
        <v>5</v>
      </c>
      <c r="D193" s="56"/>
    </row>
    <row r="194" spans="1:4" ht="20.100000000000001" customHeight="1">
      <c r="A194" s="28" t="s">
        <v>238</v>
      </c>
      <c r="B194" s="25" t="s">
        <v>165</v>
      </c>
      <c r="C194" s="31">
        <v>2</v>
      </c>
      <c r="D194" s="51"/>
    </row>
    <row r="195" spans="1:4" ht="24.95" customHeight="1">
      <c r="A195" s="28" t="s">
        <v>239</v>
      </c>
      <c r="B195" s="25" t="s">
        <v>68</v>
      </c>
      <c r="C195" s="31">
        <v>50</v>
      </c>
      <c r="D195" s="53"/>
    </row>
    <row r="196" spans="1:4" ht="24.95" customHeight="1">
      <c r="A196" s="28" t="s">
        <v>240</v>
      </c>
      <c r="B196" s="25" t="s">
        <v>125</v>
      </c>
      <c r="C196" s="31">
        <v>15</v>
      </c>
      <c r="D196" s="59"/>
    </row>
    <row r="197" spans="1:4" ht="24.95" customHeight="1">
      <c r="A197" s="28" t="s">
        <v>241</v>
      </c>
      <c r="B197" s="25" t="s">
        <v>50</v>
      </c>
      <c r="C197" s="31">
        <v>50</v>
      </c>
      <c r="D197" s="53"/>
    </row>
    <row r="198" spans="1:4" ht="24.95" customHeight="1">
      <c r="A198" s="28" t="s">
        <v>242</v>
      </c>
      <c r="B198" s="25" t="s">
        <v>50</v>
      </c>
      <c r="C198" s="31">
        <v>50</v>
      </c>
      <c r="D198" s="53"/>
    </row>
    <row r="199" spans="1:4" ht="24.95" customHeight="1">
      <c r="A199" s="48" t="s">
        <v>243</v>
      </c>
      <c r="B199" s="25" t="s">
        <v>50</v>
      </c>
      <c r="C199" s="31">
        <f>11.23+1</f>
        <v>12.23</v>
      </c>
      <c r="D199" s="51"/>
    </row>
    <row r="200" spans="1:4" ht="24.95" customHeight="1">
      <c r="A200" s="57" t="s">
        <v>244</v>
      </c>
      <c r="B200" s="25"/>
      <c r="C200" s="26">
        <f>SUM(C201:C225)</f>
        <v>1395.38</v>
      </c>
      <c r="D200" s="51"/>
    </row>
    <row r="201" spans="1:4" ht="24.95" customHeight="1">
      <c r="A201" s="33" t="s">
        <v>245</v>
      </c>
      <c r="B201" s="25" t="s">
        <v>150</v>
      </c>
      <c r="C201" s="31">
        <f>197.86+6+2+10</f>
        <v>215.86</v>
      </c>
      <c r="D201" s="34" t="s">
        <v>246</v>
      </c>
    </row>
    <row r="202" spans="1:4" ht="20.100000000000001" customHeight="1">
      <c r="A202" s="33" t="s">
        <v>247</v>
      </c>
      <c r="B202" s="25" t="s">
        <v>150</v>
      </c>
      <c r="C202" s="31">
        <v>44.15</v>
      </c>
      <c r="D202" s="34"/>
    </row>
    <row r="203" spans="1:4" ht="20.100000000000001" customHeight="1">
      <c r="A203" s="28" t="s">
        <v>248</v>
      </c>
      <c r="B203" s="25" t="s">
        <v>150</v>
      </c>
      <c r="C203" s="31">
        <v>3</v>
      </c>
      <c r="D203" s="34"/>
    </row>
    <row r="204" spans="1:4" ht="20.100000000000001" customHeight="1">
      <c r="A204" s="28" t="s">
        <v>249</v>
      </c>
      <c r="B204" s="25" t="s">
        <v>150</v>
      </c>
      <c r="C204" s="31">
        <v>10.5</v>
      </c>
      <c r="D204" s="34"/>
    </row>
    <row r="205" spans="1:4" ht="20.100000000000001" customHeight="1">
      <c r="A205" s="28" t="s">
        <v>250</v>
      </c>
      <c r="B205" s="25" t="s">
        <v>150</v>
      </c>
      <c r="C205" s="31">
        <v>1.75</v>
      </c>
      <c r="D205" s="34"/>
    </row>
    <row r="206" spans="1:4" ht="20.100000000000001" customHeight="1">
      <c r="A206" s="60" t="s">
        <v>251</v>
      </c>
      <c r="B206" s="25" t="s">
        <v>150</v>
      </c>
      <c r="C206" s="31">
        <f>45.17+29</f>
        <v>74.17</v>
      </c>
      <c r="D206" s="34"/>
    </row>
    <row r="207" spans="1:4" ht="20.100000000000001" customHeight="1">
      <c r="A207" s="28" t="s">
        <v>252</v>
      </c>
      <c r="B207" s="25" t="s">
        <v>150</v>
      </c>
      <c r="C207" s="31">
        <v>7.5</v>
      </c>
      <c r="D207" s="34"/>
    </row>
    <row r="208" spans="1:4" ht="24.95" customHeight="1">
      <c r="A208" s="33" t="s">
        <v>253</v>
      </c>
      <c r="B208" s="25" t="s">
        <v>58</v>
      </c>
      <c r="C208" s="31">
        <f>492.6-23.45+10</f>
        <v>479.15</v>
      </c>
      <c r="D208" s="34" t="s">
        <v>246</v>
      </c>
    </row>
    <row r="209" spans="1:4" ht="24.95" customHeight="1">
      <c r="A209" s="28" t="s">
        <v>254</v>
      </c>
      <c r="B209" s="25" t="s">
        <v>58</v>
      </c>
      <c r="C209" s="31">
        <v>30</v>
      </c>
      <c r="D209" s="34"/>
    </row>
    <row r="210" spans="1:4" ht="24.95" customHeight="1">
      <c r="A210" s="28" t="s">
        <v>255</v>
      </c>
      <c r="B210" s="25" t="s">
        <v>58</v>
      </c>
      <c r="C210" s="31">
        <v>3.5</v>
      </c>
      <c r="D210" s="34"/>
    </row>
    <row r="211" spans="1:4" ht="24.95" customHeight="1">
      <c r="A211" s="28" t="s">
        <v>256</v>
      </c>
      <c r="B211" s="25" t="s">
        <v>58</v>
      </c>
      <c r="C211" s="31">
        <v>4</v>
      </c>
      <c r="D211" s="34"/>
    </row>
    <row r="212" spans="1:4" ht="24.95" customHeight="1">
      <c r="A212" s="33" t="s">
        <v>257</v>
      </c>
      <c r="B212" s="25" t="s">
        <v>188</v>
      </c>
      <c r="C212" s="31">
        <v>20</v>
      </c>
      <c r="D212" s="59"/>
    </row>
    <row r="213" spans="1:4" ht="24.95" customHeight="1">
      <c r="A213" s="33" t="s">
        <v>258</v>
      </c>
      <c r="B213" s="25" t="s">
        <v>188</v>
      </c>
      <c r="C213" s="31">
        <v>221</v>
      </c>
      <c r="D213" s="34"/>
    </row>
    <row r="214" spans="1:4" ht="24.95" customHeight="1">
      <c r="A214" s="33" t="s">
        <v>257</v>
      </c>
      <c r="B214" s="25" t="s">
        <v>85</v>
      </c>
      <c r="C214" s="31">
        <v>11</v>
      </c>
      <c r="D214" s="34"/>
    </row>
    <row r="215" spans="1:4" ht="24.95" customHeight="1">
      <c r="A215" s="33" t="s">
        <v>259</v>
      </c>
      <c r="B215" s="25" t="s">
        <v>85</v>
      </c>
      <c r="C215" s="31">
        <v>106</v>
      </c>
      <c r="D215" s="34" t="s">
        <v>260</v>
      </c>
    </row>
    <row r="216" spans="1:4" ht="24.95" customHeight="1">
      <c r="A216" s="28" t="s">
        <v>261</v>
      </c>
      <c r="B216" s="25" t="s">
        <v>85</v>
      </c>
      <c r="C216" s="31">
        <v>4.5999999999999996</v>
      </c>
      <c r="D216" s="34"/>
    </row>
    <row r="217" spans="1:4" ht="24.95" customHeight="1">
      <c r="A217" s="28" t="s">
        <v>254</v>
      </c>
      <c r="B217" s="25" t="s">
        <v>85</v>
      </c>
      <c r="C217" s="31">
        <v>20</v>
      </c>
      <c r="D217" s="34"/>
    </row>
    <row r="218" spans="1:4" ht="24.95" customHeight="1">
      <c r="A218" s="28" t="s">
        <v>262</v>
      </c>
      <c r="B218" s="25" t="s">
        <v>85</v>
      </c>
      <c r="C218" s="31">
        <v>5</v>
      </c>
      <c r="D218" s="34"/>
    </row>
    <row r="219" spans="1:4" ht="24.95" customHeight="1">
      <c r="A219" s="33" t="s">
        <v>245</v>
      </c>
      <c r="B219" s="25" t="s">
        <v>85</v>
      </c>
      <c r="C219" s="31">
        <v>88.5</v>
      </c>
      <c r="D219" s="34"/>
    </row>
    <row r="220" spans="1:4" ht="24.95" customHeight="1">
      <c r="A220" s="28" t="s">
        <v>248</v>
      </c>
      <c r="B220" s="25" t="s">
        <v>85</v>
      </c>
      <c r="C220" s="31">
        <v>1</v>
      </c>
      <c r="D220" s="34"/>
    </row>
    <row r="221" spans="1:4" ht="24.95" customHeight="1">
      <c r="A221" s="28" t="s">
        <v>249</v>
      </c>
      <c r="B221" s="25" t="s">
        <v>85</v>
      </c>
      <c r="C221" s="31">
        <v>1.5</v>
      </c>
      <c r="D221" s="34"/>
    </row>
    <row r="222" spans="1:4" ht="24.95" customHeight="1">
      <c r="A222" s="28" t="s">
        <v>250</v>
      </c>
      <c r="B222" s="25" t="s">
        <v>85</v>
      </c>
      <c r="C222" s="31">
        <v>0.7</v>
      </c>
      <c r="D222" s="34"/>
    </row>
    <row r="223" spans="1:4" ht="24.95" customHeight="1">
      <c r="A223" s="28" t="s">
        <v>252</v>
      </c>
      <c r="B223" s="25" t="s">
        <v>85</v>
      </c>
      <c r="C223" s="31">
        <v>2.5</v>
      </c>
      <c r="D223" s="34"/>
    </row>
    <row r="224" spans="1:4" ht="24.95" customHeight="1">
      <c r="A224" s="28" t="s">
        <v>263</v>
      </c>
      <c r="B224" s="25" t="s">
        <v>193</v>
      </c>
      <c r="C224" s="31">
        <v>15</v>
      </c>
      <c r="D224" s="34"/>
    </row>
    <row r="225" spans="1:4" ht="24.95" customHeight="1">
      <c r="A225" s="28" t="s">
        <v>262</v>
      </c>
      <c r="B225" s="25" t="s">
        <v>193</v>
      </c>
      <c r="C225" s="31">
        <v>25</v>
      </c>
      <c r="D225" s="34"/>
    </row>
    <row r="226" spans="1:4" ht="24.95" customHeight="1">
      <c r="A226" s="57" t="s">
        <v>264</v>
      </c>
      <c r="B226" s="25"/>
      <c r="C226" s="42">
        <f>SUM(C227:C230)</f>
        <v>748</v>
      </c>
      <c r="D226" s="34"/>
    </row>
    <row r="227" spans="1:4" ht="24.95" customHeight="1">
      <c r="A227" s="50" t="s">
        <v>265</v>
      </c>
      <c r="B227" s="25" t="s">
        <v>168</v>
      </c>
      <c r="C227" s="31">
        <v>510</v>
      </c>
      <c r="D227" s="34"/>
    </row>
    <row r="228" spans="1:4" ht="24.95" customHeight="1">
      <c r="A228" s="28" t="s">
        <v>266</v>
      </c>
      <c r="B228" s="25" t="s">
        <v>168</v>
      </c>
      <c r="C228" s="31">
        <v>8</v>
      </c>
      <c r="D228" s="34"/>
    </row>
    <row r="229" spans="1:4" ht="24.95" customHeight="1">
      <c r="A229" s="33" t="s">
        <v>267</v>
      </c>
      <c r="B229" s="25" t="s">
        <v>68</v>
      </c>
      <c r="C229" s="31">
        <v>130</v>
      </c>
      <c r="D229" s="34"/>
    </row>
    <row r="230" spans="1:4" ht="24.95" customHeight="1">
      <c r="A230" s="28" t="s">
        <v>268</v>
      </c>
      <c r="B230" s="25" t="s">
        <v>50</v>
      </c>
      <c r="C230" s="31">
        <v>100</v>
      </c>
      <c r="D230" s="34"/>
    </row>
    <row r="231" spans="1:4" ht="24.95" customHeight="1">
      <c r="A231" s="57" t="s">
        <v>269</v>
      </c>
      <c r="B231" s="25"/>
      <c r="C231" s="42">
        <f>SUM(C232:C238)</f>
        <v>2002.13</v>
      </c>
      <c r="D231" s="34"/>
    </row>
    <row r="232" spans="1:4" ht="24.95" customHeight="1">
      <c r="A232" s="49" t="s">
        <v>270</v>
      </c>
      <c r="B232" s="55" t="s">
        <v>94</v>
      </c>
      <c r="C232" s="31">
        <f>3000+244.3+245-1791.55</f>
        <v>1697.75</v>
      </c>
      <c r="D232" s="34" t="s">
        <v>95</v>
      </c>
    </row>
    <row r="233" spans="1:4" ht="24.95" customHeight="1">
      <c r="A233" s="61" t="s">
        <v>271</v>
      </c>
      <c r="B233" s="55" t="s">
        <v>97</v>
      </c>
      <c r="C233" s="31">
        <v>210.4</v>
      </c>
      <c r="D233" s="34" t="s">
        <v>98</v>
      </c>
    </row>
    <row r="234" spans="1:4" ht="24.95" customHeight="1">
      <c r="A234" s="33" t="s">
        <v>272</v>
      </c>
      <c r="B234" s="25" t="s">
        <v>108</v>
      </c>
      <c r="C234" s="31">
        <v>18.399999999999999</v>
      </c>
      <c r="D234" s="32"/>
    </row>
    <row r="235" spans="1:4" ht="24.95" customHeight="1">
      <c r="A235" s="33" t="s">
        <v>273</v>
      </c>
      <c r="B235" s="25" t="s">
        <v>108</v>
      </c>
      <c r="C235" s="31">
        <v>24.5</v>
      </c>
      <c r="D235" s="32"/>
    </row>
    <row r="236" spans="1:4" ht="24.95" customHeight="1">
      <c r="A236" s="28" t="s">
        <v>274</v>
      </c>
      <c r="B236" s="25" t="s">
        <v>108</v>
      </c>
      <c r="C236" s="31">
        <v>15.56</v>
      </c>
      <c r="D236" s="32"/>
    </row>
    <row r="237" spans="1:4" ht="24.95" customHeight="1">
      <c r="A237" s="33" t="s">
        <v>275</v>
      </c>
      <c r="B237" s="25" t="s">
        <v>108</v>
      </c>
      <c r="C237" s="31">
        <v>5.52</v>
      </c>
      <c r="D237" s="52"/>
    </row>
    <row r="238" spans="1:4" ht="24.95" customHeight="1">
      <c r="A238" s="28" t="s">
        <v>276</v>
      </c>
      <c r="B238" s="25" t="s">
        <v>191</v>
      </c>
      <c r="C238" s="31">
        <f>10+20</f>
        <v>30</v>
      </c>
      <c r="D238" s="34"/>
    </row>
    <row r="239" spans="1:4" ht="24.95" customHeight="1">
      <c r="A239" s="57" t="s">
        <v>277</v>
      </c>
      <c r="B239" s="25"/>
      <c r="C239" s="42">
        <f>SUM(C240:C246)</f>
        <v>2740</v>
      </c>
      <c r="D239" s="34"/>
    </row>
    <row r="240" spans="1:4" ht="24.95" customHeight="1">
      <c r="A240" s="28" t="s">
        <v>278</v>
      </c>
      <c r="B240" s="25" t="s">
        <v>40</v>
      </c>
      <c r="C240" s="31">
        <f>2490</f>
        <v>2490</v>
      </c>
      <c r="D240" s="32"/>
    </row>
    <row r="241" spans="1:4" ht="24.95" customHeight="1">
      <c r="A241" s="28" t="s">
        <v>279</v>
      </c>
      <c r="B241" s="25" t="s">
        <v>40</v>
      </c>
      <c r="C241" s="31">
        <v>100</v>
      </c>
      <c r="D241" s="43"/>
    </row>
    <row r="242" spans="1:4" ht="24.95" customHeight="1">
      <c r="A242" s="28" t="s">
        <v>280</v>
      </c>
      <c r="B242" s="25" t="s">
        <v>40</v>
      </c>
      <c r="C242" s="31">
        <v>50</v>
      </c>
      <c r="D242" s="32"/>
    </row>
    <row r="243" spans="1:4" ht="24.95" customHeight="1">
      <c r="A243" s="28" t="s">
        <v>281</v>
      </c>
      <c r="B243" s="25" t="s">
        <v>40</v>
      </c>
      <c r="C243" s="31">
        <v>40</v>
      </c>
      <c r="D243" s="43"/>
    </row>
    <row r="244" spans="1:4" ht="24.95" customHeight="1">
      <c r="A244" s="28" t="s">
        <v>282</v>
      </c>
      <c r="B244" s="25" t="s">
        <v>40</v>
      </c>
      <c r="C244" s="31">
        <v>25</v>
      </c>
      <c r="D244" s="43"/>
    </row>
    <row r="245" spans="1:4" ht="24.95" customHeight="1">
      <c r="A245" s="28" t="s">
        <v>283</v>
      </c>
      <c r="B245" s="25" t="s">
        <v>40</v>
      </c>
      <c r="C245" s="31">
        <v>5</v>
      </c>
      <c r="D245" s="34"/>
    </row>
    <row r="246" spans="1:4" ht="24.95" customHeight="1">
      <c r="A246" s="33" t="s">
        <v>284</v>
      </c>
      <c r="B246" s="25" t="s">
        <v>188</v>
      </c>
      <c r="C246" s="31">
        <v>30</v>
      </c>
      <c r="D246" s="34"/>
    </row>
    <row r="247" spans="1:4" ht="24.95" customHeight="1">
      <c r="A247" s="57" t="s">
        <v>285</v>
      </c>
      <c r="B247" s="25"/>
      <c r="C247" s="42">
        <f>SUM(C248:C259)</f>
        <v>4231.2</v>
      </c>
      <c r="D247" s="34"/>
    </row>
    <row r="248" spans="1:4" ht="24.95" customHeight="1">
      <c r="A248" s="28" t="s">
        <v>286</v>
      </c>
      <c r="B248" s="25" t="s">
        <v>287</v>
      </c>
      <c r="C248" s="31">
        <v>10</v>
      </c>
      <c r="D248" s="34"/>
    </row>
    <row r="249" spans="1:4" ht="24.95" customHeight="1">
      <c r="A249" s="28" t="s">
        <v>288</v>
      </c>
      <c r="B249" s="25" t="s">
        <v>287</v>
      </c>
      <c r="C249" s="31">
        <v>65</v>
      </c>
      <c r="D249" s="34"/>
    </row>
    <row r="250" spans="1:4" ht="24.95" customHeight="1">
      <c r="A250" s="28" t="s">
        <v>289</v>
      </c>
      <c r="B250" s="25" t="s">
        <v>287</v>
      </c>
      <c r="C250" s="31">
        <v>40</v>
      </c>
      <c r="D250" s="34"/>
    </row>
    <row r="251" spans="1:4" ht="24.95" customHeight="1">
      <c r="A251" s="28" t="s">
        <v>290</v>
      </c>
      <c r="B251" s="25" t="s">
        <v>287</v>
      </c>
      <c r="C251" s="31">
        <f>92+82.5</f>
        <v>174.5</v>
      </c>
      <c r="D251" s="35"/>
    </row>
    <row r="252" spans="1:4" ht="24.95" customHeight="1">
      <c r="A252" s="28" t="s">
        <v>291</v>
      </c>
      <c r="B252" s="25" t="s">
        <v>292</v>
      </c>
      <c r="C252" s="31">
        <v>759.7</v>
      </c>
      <c r="D252" s="35"/>
    </row>
    <row r="253" spans="1:4" ht="24.95" customHeight="1">
      <c r="A253" s="50" t="s">
        <v>293</v>
      </c>
      <c r="B253" s="25" t="s">
        <v>292</v>
      </c>
      <c r="C253" s="31">
        <v>109</v>
      </c>
      <c r="D253" s="34"/>
    </row>
    <row r="254" spans="1:4" ht="24.95" customHeight="1">
      <c r="A254" s="50" t="s">
        <v>294</v>
      </c>
      <c r="B254" s="25" t="s">
        <v>292</v>
      </c>
      <c r="C254" s="31">
        <v>95</v>
      </c>
      <c r="D254" s="34"/>
    </row>
    <row r="255" spans="1:4" ht="24.95" customHeight="1">
      <c r="A255" s="28" t="s">
        <v>288</v>
      </c>
      <c r="B255" s="25" t="s">
        <v>292</v>
      </c>
      <c r="C255" s="31">
        <v>50</v>
      </c>
      <c r="D255" s="34"/>
    </row>
    <row r="256" spans="1:4" ht="24.95" customHeight="1">
      <c r="A256" s="28" t="s">
        <v>295</v>
      </c>
      <c r="B256" s="25" t="s">
        <v>292</v>
      </c>
      <c r="C256" s="31">
        <v>106</v>
      </c>
      <c r="D256" s="34"/>
    </row>
    <row r="257" spans="1:5" ht="24.95" customHeight="1">
      <c r="A257" s="28" t="s">
        <v>296</v>
      </c>
      <c r="B257" s="25" t="s">
        <v>297</v>
      </c>
      <c r="C257" s="31">
        <v>10</v>
      </c>
      <c r="D257" s="34"/>
    </row>
    <row r="258" spans="1:5" ht="24.95" customHeight="1">
      <c r="A258" s="28" t="s">
        <v>298</v>
      </c>
      <c r="B258" s="25" t="s">
        <v>183</v>
      </c>
      <c r="C258" s="31">
        <v>12</v>
      </c>
      <c r="D258" s="34"/>
      <c r="E258" s="17">
        <v>1</v>
      </c>
    </row>
    <row r="259" spans="1:5" ht="24.95" customHeight="1">
      <c r="A259" s="28" t="s">
        <v>299</v>
      </c>
      <c r="B259" s="25" t="s">
        <v>300</v>
      </c>
      <c r="C259" s="31">
        <v>2800</v>
      </c>
      <c r="D259" s="34" t="s">
        <v>301</v>
      </c>
    </row>
    <row r="260" spans="1:5" ht="24.95" customHeight="1">
      <c r="A260" s="57" t="s">
        <v>302</v>
      </c>
      <c r="B260" s="25"/>
      <c r="C260" s="42">
        <f>SUM(C261:C278)</f>
        <v>3676.12</v>
      </c>
      <c r="D260" s="51"/>
    </row>
    <row r="261" spans="1:5" ht="24.95" customHeight="1">
      <c r="A261" s="33" t="s">
        <v>303</v>
      </c>
      <c r="B261" s="25" t="s">
        <v>188</v>
      </c>
      <c r="C261" s="31">
        <v>440</v>
      </c>
      <c r="D261" s="34" t="s">
        <v>304</v>
      </c>
    </row>
    <row r="262" spans="1:5" ht="24.95" customHeight="1">
      <c r="A262" s="28" t="s">
        <v>305</v>
      </c>
      <c r="B262" s="25" t="s">
        <v>188</v>
      </c>
      <c r="C262" s="31">
        <v>16</v>
      </c>
      <c r="D262" s="34"/>
    </row>
    <row r="263" spans="1:5" ht="24.95" customHeight="1">
      <c r="A263" s="33" t="s">
        <v>306</v>
      </c>
      <c r="B263" s="25" t="s">
        <v>188</v>
      </c>
      <c r="C263" s="31">
        <v>20</v>
      </c>
      <c r="D263" s="34"/>
    </row>
    <row r="264" spans="1:5" ht="24.95" customHeight="1">
      <c r="A264" s="28" t="s">
        <v>307</v>
      </c>
      <c r="B264" s="25" t="s">
        <v>188</v>
      </c>
      <c r="C264" s="31">
        <v>14</v>
      </c>
      <c r="D264" s="46"/>
    </row>
    <row r="265" spans="1:5" ht="20.100000000000001" customHeight="1">
      <c r="A265" s="28" t="s">
        <v>308</v>
      </c>
      <c r="B265" s="25" t="s">
        <v>191</v>
      </c>
      <c r="C265" s="31">
        <v>110</v>
      </c>
      <c r="D265" s="34" t="s">
        <v>309</v>
      </c>
    </row>
    <row r="266" spans="1:5" ht="20.100000000000001" customHeight="1">
      <c r="A266" s="28" t="s">
        <v>310</v>
      </c>
      <c r="B266" s="25" t="s">
        <v>191</v>
      </c>
      <c r="C266" s="31">
        <v>12</v>
      </c>
      <c r="D266" s="34"/>
    </row>
    <row r="267" spans="1:5" ht="20.100000000000001" customHeight="1">
      <c r="A267" s="28" t="s">
        <v>311</v>
      </c>
      <c r="B267" s="25" t="s">
        <v>191</v>
      </c>
      <c r="C267" s="31">
        <v>5</v>
      </c>
      <c r="D267" s="34"/>
    </row>
    <row r="268" spans="1:5" ht="20.100000000000001" customHeight="1">
      <c r="A268" s="28" t="s">
        <v>312</v>
      </c>
      <c r="B268" s="25" t="s">
        <v>191</v>
      </c>
      <c r="C268" s="31">
        <v>8</v>
      </c>
      <c r="D268" s="34"/>
    </row>
    <row r="269" spans="1:5" ht="20.100000000000001" customHeight="1">
      <c r="A269" s="28" t="s">
        <v>313</v>
      </c>
      <c r="B269" s="25" t="s">
        <v>191</v>
      </c>
      <c r="C269" s="31">
        <v>1</v>
      </c>
      <c r="D269" s="34"/>
    </row>
    <row r="270" spans="1:5" ht="20.100000000000001" customHeight="1">
      <c r="A270" s="28" t="s">
        <v>314</v>
      </c>
      <c r="B270" s="25" t="s">
        <v>315</v>
      </c>
      <c r="C270" s="31">
        <v>98.15</v>
      </c>
      <c r="D270" s="34" t="s">
        <v>316</v>
      </c>
    </row>
    <row r="271" spans="1:5" ht="20.100000000000001" customHeight="1">
      <c r="A271" s="28" t="s">
        <v>317</v>
      </c>
      <c r="B271" s="25" t="s">
        <v>315</v>
      </c>
      <c r="C271" s="31">
        <v>12.8</v>
      </c>
      <c r="D271" s="34"/>
    </row>
    <row r="272" spans="1:5" ht="20.100000000000001" customHeight="1">
      <c r="A272" s="28" t="s">
        <v>318</v>
      </c>
      <c r="B272" s="25" t="s">
        <v>315</v>
      </c>
      <c r="C272" s="31">
        <v>14</v>
      </c>
      <c r="D272" s="34"/>
    </row>
    <row r="273" spans="1:4" ht="20.100000000000001" customHeight="1">
      <c r="A273" s="28" t="s">
        <v>319</v>
      </c>
      <c r="B273" s="25" t="s">
        <v>315</v>
      </c>
      <c r="C273" s="31">
        <v>3</v>
      </c>
      <c r="D273" s="34"/>
    </row>
    <row r="274" spans="1:4" ht="20.100000000000001" customHeight="1">
      <c r="A274" s="50" t="s">
        <v>320</v>
      </c>
      <c r="B274" s="25" t="s">
        <v>315</v>
      </c>
      <c r="C274" s="31">
        <v>27</v>
      </c>
      <c r="D274" s="34"/>
    </row>
    <row r="275" spans="1:4" ht="20.100000000000001" customHeight="1">
      <c r="A275" s="50" t="s">
        <v>321</v>
      </c>
      <c r="B275" s="25" t="s">
        <v>315</v>
      </c>
      <c r="C275" s="31">
        <v>7</v>
      </c>
      <c r="D275" s="34"/>
    </row>
    <row r="276" spans="1:4" ht="24.95" customHeight="1">
      <c r="A276" s="28" t="s">
        <v>322</v>
      </c>
      <c r="B276" s="25" t="s">
        <v>323</v>
      </c>
      <c r="C276" s="31">
        <v>1</v>
      </c>
      <c r="D276" s="34"/>
    </row>
    <row r="277" spans="1:4" ht="24.95" customHeight="1">
      <c r="A277" s="50" t="s">
        <v>324</v>
      </c>
      <c r="B277" s="25" t="s">
        <v>97</v>
      </c>
      <c r="C277" s="31">
        <v>287.17</v>
      </c>
      <c r="D277" s="34" t="s">
        <v>98</v>
      </c>
    </row>
    <row r="278" spans="1:4" ht="24.95" customHeight="1">
      <c r="A278" s="28" t="s">
        <v>325</v>
      </c>
      <c r="B278" s="25" t="s">
        <v>326</v>
      </c>
      <c r="C278" s="31">
        <v>2600</v>
      </c>
      <c r="D278" s="34" t="s">
        <v>301</v>
      </c>
    </row>
    <row r="279" spans="1:4" ht="24.95" customHeight="1">
      <c r="A279" s="57" t="s">
        <v>327</v>
      </c>
      <c r="B279" s="25"/>
      <c r="C279" s="42">
        <f>SUM(C280:C289)</f>
        <v>17007</v>
      </c>
      <c r="D279" s="34"/>
    </row>
    <row r="280" spans="1:4" ht="24.95" customHeight="1">
      <c r="A280" s="28" t="s">
        <v>328</v>
      </c>
      <c r="B280" s="25" t="s">
        <v>329</v>
      </c>
      <c r="C280" s="31">
        <f>5843-1200</f>
        <v>4643</v>
      </c>
      <c r="D280" s="34" t="s">
        <v>330</v>
      </c>
    </row>
    <row r="281" spans="1:4" ht="24.95" customHeight="1">
      <c r="A281" s="28" t="s">
        <v>331</v>
      </c>
      <c r="B281" s="25" t="s">
        <v>329</v>
      </c>
      <c r="C281" s="31">
        <v>3320</v>
      </c>
      <c r="D281" s="34" t="s">
        <v>330</v>
      </c>
    </row>
    <row r="282" spans="1:4" ht="24.95" customHeight="1">
      <c r="A282" s="33" t="s">
        <v>332</v>
      </c>
      <c r="B282" s="25" t="s">
        <v>333</v>
      </c>
      <c r="C282" s="31">
        <v>1500</v>
      </c>
      <c r="D282" s="34" t="s">
        <v>334</v>
      </c>
    </row>
    <row r="283" spans="1:4" ht="24.95" customHeight="1">
      <c r="A283" s="33" t="s">
        <v>335</v>
      </c>
      <c r="B283" s="25" t="s">
        <v>336</v>
      </c>
      <c r="C283" s="31">
        <f>1000-205-300-200-2</f>
        <v>293</v>
      </c>
      <c r="D283" s="34" t="s">
        <v>337</v>
      </c>
    </row>
    <row r="284" spans="1:4" ht="24.95" customHeight="1">
      <c r="A284" s="28" t="s">
        <v>338</v>
      </c>
      <c r="B284" s="25" t="s">
        <v>193</v>
      </c>
      <c r="C284" s="31">
        <v>205</v>
      </c>
      <c r="D284" s="34"/>
    </row>
    <row r="285" spans="1:4" ht="24.95" customHeight="1">
      <c r="A285" s="28" t="s">
        <v>339</v>
      </c>
      <c r="B285" s="25" t="s">
        <v>122</v>
      </c>
      <c r="C285" s="31">
        <v>400</v>
      </c>
      <c r="D285" s="34"/>
    </row>
    <row r="286" spans="1:4" ht="24.95" customHeight="1">
      <c r="A286" s="28" t="s">
        <v>340</v>
      </c>
      <c r="B286" s="25" t="s">
        <v>150</v>
      </c>
      <c r="C286" s="31">
        <v>16</v>
      </c>
      <c r="D286" s="34"/>
    </row>
    <row r="287" spans="1:4" ht="24.95" customHeight="1">
      <c r="A287" s="33" t="s">
        <v>341</v>
      </c>
      <c r="B287" s="25" t="s">
        <v>108</v>
      </c>
      <c r="C287" s="31">
        <v>230</v>
      </c>
      <c r="D287" s="34"/>
    </row>
    <row r="288" spans="1:4" ht="24.95" customHeight="1">
      <c r="A288" s="28" t="s">
        <v>342</v>
      </c>
      <c r="B288" s="25" t="s">
        <v>329</v>
      </c>
      <c r="C288" s="31">
        <v>4000</v>
      </c>
      <c r="D288" s="34" t="s">
        <v>301</v>
      </c>
    </row>
    <row r="289" spans="1:5" ht="24.95" customHeight="1">
      <c r="A289" s="28" t="s">
        <v>343</v>
      </c>
      <c r="B289" s="25" t="s">
        <v>108</v>
      </c>
      <c r="C289" s="31">
        <v>2400</v>
      </c>
      <c r="D289" s="34" t="s">
        <v>301</v>
      </c>
    </row>
    <row r="290" spans="1:5" ht="21" customHeight="1">
      <c r="A290" s="21" t="s">
        <v>344</v>
      </c>
      <c r="B290" s="62"/>
      <c r="C290" s="63">
        <f>C3-C29</f>
        <v>0</v>
      </c>
      <c r="D290" s="46" t="s">
        <v>345</v>
      </c>
    </row>
    <row r="293" spans="1:5" s="12" customFormat="1">
      <c r="A293" s="13"/>
      <c r="B293" s="14"/>
      <c r="C293" s="15"/>
      <c r="D293" s="16"/>
      <c r="E293" s="17"/>
    </row>
    <row r="295" spans="1:5" ht="14.25">
      <c r="D295" s="64"/>
    </row>
  </sheetData>
  <autoFilter ref="A2:K290">
    <extLst/>
  </autoFilter>
  <mergeCells count="1">
    <mergeCell ref="A1:D1"/>
  </mergeCells>
  <phoneticPr fontId="13" type="noConversion"/>
  <printOptions horizontalCentered="1"/>
  <pageMargins left="0.27559055118110198" right="0.23622047244094499" top="0.47244094488188998" bottom="0.82677165354330695" header="0.511811023622047" footer="0.511811023622047"/>
  <pageSetup paperSize="9" orientation="portrait"/>
  <headerFooter alignWithMargins="0">
    <oddFooter>&amp;C&amp;P/&amp;N</oddFooter>
  </headerFooter>
</worksheet>
</file>

<file path=xl/worksheets/sheet2.xml><?xml version="1.0" encoding="utf-8"?>
<worksheet xmlns="http://schemas.openxmlformats.org/spreadsheetml/2006/main" xmlns:r="http://schemas.openxmlformats.org/officeDocument/2006/relationships">
  <dimension ref="A1:G237"/>
  <sheetViews>
    <sheetView tabSelected="1" workbookViewId="0">
      <pane ySplit="4" topLeftCell="A14" activePane="bottomLeft" state="frozen"/>
      <selection pane="bottomLeft" activeCell="E24" sqref="E24"/>
    </sheetView>
  </sheetViews>
  <sheetFormatPr defaultColWidth="12" defaultRowHeight="13.5"/>
  <cols>
    <col min="1" max="1" width="8.625" style="6" customWidth="1"/>
    <col min="2" max="2" width="25.625" style="1" customWidth="1"/>
    <col min="3" max="3" width="12.25" style="1" customWidth="1"/>
    <col min="4" max="4" width="11.875" style="2" customWidth="1"/>
    <col min="5" max="5" width="47.875" style="1" customWidth="1"/>
    <col min="6" max="6" width="15.625" style="1" customWidth="1"/>
    <col min="7" max="7" width="41.125" style="3" customWidth="1"/>
    <col min="8" max="16384" width="12" style="3"/>
  </cols>
  <sheetData>
    <row r="1" spans="1:7" ht="18.75">
      <c r="A1" s="7" t="s">
        <v>578</v>
      </c>
    </row>
    <row r="2" spans="1:7" ht="26.25" customHeight="1">
      <c r="A2" s="66" t="s">
        <v>346</v>
      </c>
      <c r="B2" s="66"/>
      <c r="C2" s="66"/>
      <c r="D2" s="66"/>
      <c r="E2" s="66"/>
      <c r="F2" s="66"/>
      <c r="G2" s="66"/>
    </row>
    <row r="3" spans="1:7" ht="53.25" customHeight="1">
      <c r="A3" s="67" t="s">
        <v>347</v>
      </c>
      <c r="B3" s="67"/>
      <c r="C3" s="67"/>
      <c r="D3" s="67"/>
      <c r="E3" s="67"/>
      <c r="F3" s="67"/>
      <c r="G3" s="67"/>
    </row>
    <row r="4" spans="1:7" ht="41.25" customHeight="1">
      <c r="A4" s="8" t="s">
        <v>348</v>
      </c>
      <c r="B4" s="4" t="s">
        <v>349</v>
      </c>
      <c r="C4" s="4" t="s">
        <v>350</v>
      </c>
      <c r="D4" s="4" t="s">
        <v>351</v>
      </c>
      <c r="E4" s="4" t="s">
        <v>352</v>
      </c>
      <c r="F4" s="4" t="s">
        <v>353</v>
      </c>
      <c r="G4" s="4" t="s">
        <v>579</v>
      </c>
    </row>
    <row r="5" spans="1:7" ht="55.5" customHeight="1">
      <c r="A5" s="9">
        <v>2022001</v>
      </c>
      <c r="B5" s="9" t="s">
        <v>354</v>
      </c>
      <c r="C5" s="9" t="s">
        <v>355</v>
      </c>
      <c r="D5" s="9" t="s">
        <v>40</v>
      </c>
      <c r="E5" s="9" t="s">
        <v>356</v>
      </c>
      <c r="F5" s="9"/>
      <c r="G5" s="9" t="s">
        <v>580</v>
      </c>
    </row>
    <row r="6" spans="1:7" ht="30.75" customHeight="1">
      <c r="A6" s="9">
        <v>2022002</v>
      </c>
      <c r="B6" s="9" t="s">
        <v>357</v>
      </c>
      <c r="C6" s="9" t="s">
        <v>355</v>
      </c>
      <c r="D6" s="9" t="s">
        <v>581</v>
      </c>
      <c r="E6" s="9" t="s">
        <v>358</v>
      </c>
      <c r="F6" s="9"/>
      <c r="G6" s="9" t="s">
        <v>580</v>
      </c>
    </row>
    <row r="7" spans="1:7" ht="24.95" customHeight="1">
      <c r="A7" s="9">
        <v>2022003</v>
      </c>
      <c r="B7" s="9" t="s">
        <v>359</v>
      </c>
      <c r="C7" s="9" t="s">
        <v>355</v>
      </c>
      <c r="D7" s="9" t="s">
        <v>40</v>
      </c>
      <c r="E7" s="9" t="s">
        <v>360</v>
      </c>
      <c r="F7" s="9"/>
      <c r="G7" s="9" t="s">
        <v>580</v>
      </c>
    </row>
    <row r="8" spans="1:7" ht="24.95" customHeight="1">
      <c r="A8" s="9">
        <v>2022004</v>
      </c>
      <c r="B8" s="9" t="s">
        <v>361</v>
      </c>
      <c r="C8" s="9" t="s">
        <v>355</v>
      </c>
      <c r="D8" s="9" t="s">
        <v>581</v>
      </c>
      <c r="E8" s="9" t="s">
        <v>362</v>
      </c>
      <c r="F8" s="9"/>
      <c r="G8" s="9" t="s">
        <v>580</v>
      </c>
    </row>
    <row r="9" spans="1:7" ht="24.95" customHeight="1">
      <c r="A9" s="9">
        <v>2022005</v>
      </c>
      <c r="B9" s="9" t="s">
        <v>363</v>
      </c>
      <c r="C9" s="9" t="s">
        <v>355</v>
      </c>
      <c r="D9" s="9" t="s">
        <v>40</v>
      </c>
      <c r="E9" s="9"/>
      <c r="F9" s="9"/>
      <c r="G9" s="9" t="s">
        <v>580</v>
      </c>
    </row>
    <row r="10" spans="1:7" ht="24.95" customHeight="1">
      <c r="A10" s="9">
        <v>2022006</v>
      </c>
      <c r="B10" s="9" t="s">
        <v>364</v>
      </c>
      <c r="C10" s="9" t="s">
        <v>355</v>
      </c>
      <c r="D10" s="9" t="s">
        <v>365</v>
      </c>
      <c r="E10" s="9"/>
      <c r="F10" s="9"/>
      <c r="G10" s="9" t="s">
        <v>580</v>
      </c>
    </row>
    <row r="11" spans="1:7" ht="24.95" customHeight="1">
      <c r="A11" s="9">
        <v>2022007</v>
      </c>
      <c r="B11" s="9" t="s">
        <v>366</v>
      </c>
      <c r="C11" s="9" t="s">
        <v>355</v>
      </c>
      <c r="D11" s="9" t="s">
        <v>40</v>
      </c>
      <c r="E11" s="9" t="s">
        <v>607</v>
      </c>
      <c r="F11" s="9"/>
      <c r="G11" s="9" t="s">
        <v>580</v>
      </c>
    </row>
    <row r="12" spans="1:7" ht="24.95" customHeight="1">
      <c r="A12" s="9">
        <v>2022008</v>
      </c>
      <c r="B12" s="9" t="s">
        <v>367</v>
      </c>
      <c r="C12" s="9" t="s">
        <v>355</v>
      </c>
      <c r="D12" s="9" t="s">
        <v>40</v>
      </c>
      <c r="E12" s="9" t="s">
        <v>608</v>
      </c>
      <c r="F12" s="9"/>
      <c r="G12" s="9" t="s">
        <v>580</v>
      </c>
    </row>
    <row r="13" spans="1:7" ht="24.95" customHeight="1">
      <c r="A13" s="9">
        <v>2022009</v>
      </c>
      <c r="B13" s="9" t="s">
        <v>368</v>
      </c>
      <c r="C13" s="9" t="s">
        <v>355</v>
      </c>
      <c r="D13" s="9" t="s">
        <v>40</v>
      </c>
      <c r="E13" s="9" t="s">
        <v>582</v>
      </c>
      <c r="F13" s="9"/>
      <c r="G13" s="9" t="s">
        <v>580</v>
      </c>
    </row>
    <row r="14" spans="1:7" ht="24.95" customHeight="1">
      <c r="A14" s="9">
        <v>2022010</v>
      </c>
      <c r="B14" s="9" t="s">
        <v>370</v>
      </c>
      <c r="C14" s="9" t="s">
        <v>355</v>
      </c>
      <c r="D14" s="9" t="s">
        <v>40</v>
      </c>
      <c r="E14" s="9"/>
      <c r="F14" s="9"/>
      <c r="G14" s="9" t="s">
        <v>580</v>
      </c>
    </row>
    <row r="15" spans="1:7" ht="24.95" customHeight="1">
      <c r="A15" s="9">
        <v>2022011</v>
      </c>
      <c r="B15" s="9" t="s">
        <v>371</v>
      </c>
      <c r="C15" s="9" t="s">
        <v>355</v>
      </c>
      <c r="D15" s="9" t="s">
        <v>40</v>
      </c>
      <c r="E15" s="9"/>
      <c r="F15" s="9"/>
      <c r="G15" s="9" t="s">
        <v>580</v>
      </c>
    </row>
    <row r="16" spans="1:7" ht="24.95" customHeight="1">
      <c r="A16" s="9">
        <v>2022012</v>
      </c>
      <c r="B16" s="9" t="s">
        <v>372</v>
      </c>
      <c r="C16" s="9" t="s">
        <v>355</v>
      </c>
      <c r="D16" s="9" t="s">
        <v>56</v>
      </c>
      <c r="E16" s="9"/>
      <c r="F16" s="9"/>
      <c r="G16" s="9" t="s">
        <v>580</v>
      </c>
    </row>
    <row r="17" spans="1:7" ht="24.95" customHeight="1">
      <c r="A17" s="9">
        <v>2022013</v>
      </c>
      <c r="B17" s="9" t="s">
        <v>373</v>
      </c>
      <c r="C17" s="9" t="s">
        <v>355</v>
      </c>
      <c r="D17" s="9" t="s">
        <v>58</v>
      </c>
      <c r="E17" s="9"/>
      <c r="F17" s="9"/>
      <c r="G17" s="9" t="s">
        <v>580</v>
      </c>
    </row>
    <row r="18" spans="1:7" ht="24.95" customHeight="1">
      <c r="A18" s="9">
        <v>2022014</v>
      </c>
      <c r="B18" s="9" t="s">
        <v>374</v>
      </c>
      <c r="C18" s="9" t="s">
        <v>355</v>
      </c>
      <c r="D18" s="9" t="s">
        <v>40</v>
      </c>
      <c r="E18" s="9"/>
      <c r="F18" s="9"/>
      <c r="G18" s="9" t="s">
        <v>580</v>
      </c>
    </row>
    <row r="19" spans="1:7" ht="24.95" customHeight="1">
      <c r="A19" s="9">
        <v>2022015</v>
      </c>
      <c r="B19" s="9" t="s">
        <v>375</v>
      </c>
      <c r="C19" s="9" t="s">
        <v>355</v>
      </c>
      <c r="D19" s="9" t="s">
        <v>56</v>
      </c>
      <c r="E19" s="9"/>
      <c r="F19" s="9"/>
      <c r="G19" s="9" t="s">
        <v>580</v>
      </c>
    </row>
    <row r="20" spans="1:7" ht="24.95" customHeight="1">
      <c r="A20" s="9">
        <v>2022016</v>
      </c>
      <c r="B20" s="9" t="s">
        <v>376</v>
      </c>
      <c r="C20" s="9" t="s">
        <v>355</v>
      </c>
      <c r="D20" s="9" t="s">
        <v>40</v>
      </c>
      <c r="E20" s="9" t="s">
        <v>369</v>
      </c>
      <c r="F20" s="9"/>
      <c r="G20" s="9" t="s">
        <v>580</v>
      </c>
    </row>
    <row r="21" spans="1:7" ht="24.95" customHeight="1">
      <c r="A21" s="9">
        <v>2022017</v>
      </c>
      <c r="B21" s="9" t="s">
        <v>377</v>
      </c>
      <c r="C21" s="9" t="s">
        <v>355</v>
      </c>
      <c r="D21" s="9" t="s">
        <v>581</v>
      </c>
      <c r="E21" s="9" t="s">
        <v>378</v>
      </c>
      <c r="F21" s="9"/>
      <c r="G21" s="9" t="s">
        <v>580</v>
      </c>
    </row>
    <row r="22" spans="1:7" ht="24.95" customHeight="1">
      <c r="A22" s="9">
        <v>2022018</v>
      </c>
      <c r="B22" s="9" t="s">
        <v>379</v>
      </c>
      <c r="C22" s="9" t="s">
        <v>355</v>
      </c>
      <c r="D22" s="9" t="s">
        <v>65</v>
      </c>
      <c r="E22" s="9" t="s">
        <v>380</v>
      </c>
      <c r="F22" s="9"/>
      <c r="G22" s="9" t="s">
        <v>580</v>
      </c>
    </row>
    <row r="23" spans="1:7" ht="24.95" customHeight="1">
      <c r="A23" s="9">
        <v>2022019</v>
      </c>
      <c r="B23" s="9" t="s">
        <v>381</v>
      </c>
      <c r="C23" s="9" t="s">
        <v>355</v>
      </c>
      <c r="D23" s="9" t="s">
        <v>68</v>
      </c>
      <c r="E23" s="9" t="s">
        <v>382</v>
      </c>
      <c r="F23" s="9"/>
      <c r="G23" s="9" t="s">
        <v>580</v>
      </c>
    </row>
    <row r="24" spans="1:7" ht="24.95" customHeight="1">
      <c r="A24" s="9">
        <v>2022020</v>
      </c>
      <c r="B24" s="9" t="s">
        <v>383</v>
      </c>
      <c r="C24" s="9" t="s">
        <v>355</v>
      </c>
      <c r="D24" s="9" t="s">
        <v>40</v>
      </c>
      <c r="E24" s="9" t="s">
        <v>611</v>
      </c>
      <c r="F24" s="9"/>
      <c r="G24" s="9" t="s">
        <v>580</v>
      </c>
    </row>
    <row r="25" spans="1:7" ht="24.95" customHeight="1">
      <c r="A25" s="9">
        <v>2022021</v>
      </c>
      <c r="B25" s="9" t="s">
        <v>385</v>
      </c>
      <c r="C25" s="9" t="s">
        <v>355</v>
      </c>
      <c r="D25" s="9" t="s">
        <v>40</v>
      </c>
      <c r="E25" s="9" t="s">
        <v>384</v>
      </c>
      <c r="F25" s="9"/>
      <c r="G25" s="9" t="s">
        <v>580</v>
      </c>
    </row>
    <row r="26" spans="1:7" ht="24.95" customHeight="1">
      <c r="A26" s="9">
        <v>2022022</v>
      </c>
      <c r="B26" s="9" t="s">
        <v>386</v>
      </c>
      <c r="C26" s="9" t="s">
        <v>355</v>
      </c>
      <c r="D26" s="9" t="s">
        <v>40</v>
      </c>
      <c r="E26" s="9" t="s">
        <v>387</v>
      </c>
      <c r="F26" s="9"/>
      <c r="G26" s="9" t="s">
        <v>580</v>
      </c>
    </row>
    <row r="27" spans="1:7" ht="24.95" customHeight="1">
      <c r="A27" s="9">
        <v>2022023</v>
      </c>
      <c r="B27" s="9" t="s">
        <v>388</v>
      </c>
      <c r="C27" s="9" t="s">
        <v>355</v>
      </c>
      <c r="D27" s="9" t="s">
        <v>581</v>
      </c>
      <c r="E27" s="9" t="s">
        <v>389</v>
      </c>
      <c r="F27" s="9"/>
      <c r="G27" s="9" t="s">
        <v>580</v>
      </c>
    </row>
    <row r="28" spans="1:7" ht="24.95" customHeight="1">
      <c r="A28" s="9">
        <v>2022024</v>
      </c>
      <c r="B28" s="9" t="s">
        <v>583</v>
      </c>
      <c r="C28" s="9" t="s">
        <v>355</v>
      </c>
      <c r="D28" s="9" t="s">
        <v>584</v>
      </c>
      <c r="E28" s="9" t="s">
        <v>585</v>
      </c>
      <c r="F28" s="9"/>
      <c r="G28" s="9" t="s">
        <v>580</v>
      </c>
    </row>
    <row r="29" spans="1:7" ht="24.95" customHeight="1">
      <c r="A29" s="9">
        <v>2022025</v>
      </c>
      <c r="B29" s="9" t="s">
        <v>583</v>
      </c>
      <c r="C29" s="9" t="s">
        <v>355</v>
      </c>
      <c r="D29" s="9" t="s">
        <v>586</v>
      </c>
      <c r="E29" s="9" t="s">
        <v>587</v>
      </c>
      <c r="F29" s="9"/>
      <c r="G29" s="9" t="s">
        <v>580</v>
      </c>
    </row>
    <row r="30" spans="1:7" ht="24.95" customHeight="1">
      <c r="A30" s="9">
        <v>2022026</v>
      </c>
      <c r="B30" s="9" t="s">
        <v>588</v>
      </c>
      <c r="C30" s="9" t="s">
        <v>355</v>
      </c>
      <c r="D30" s="9" t="s">
        <v>85</v>
      </c>
      <c r="E30" s="9"/>
      <c r="F30" s="9"/>
      <c r="G30" s="9" t="s">
        <v>580</v>
      </c>
    </row>
    <row r="31" spans="1:7" ht="24.95" customHeight="1">
      <c r="A31" s="9">
        <v>2022027</v>
      </c>
      <c r="B31" s="9" t="s">
        <v>588</v>
      </c>
      <c r="C31" s="9" t="s">
        <v>355</v>
      </c>
      <c r="D31" s="9" t="s">
        <v>58</v>
      </c>
      <c r="E31" s="9"/>
      <c r="F31" s="9"/>
      <c r="G31" s="9" t="s">
        <v>580</v>
      </c>
    </row>
    <row r="32" spans="1:7" ht="24.95" customHeight="1">
      <c r="A32" s="9">
        <v>2022028</v>
      </c>
      <c r="B32" s="9" t="s">
        <v>390</v>
      </c>
      <c r="C32" s="9" t="s">
        <v>355</v>
      </c>
      <c r="D32" s="9" t="s">
        <v>58</v>
      </c>
      <c r="E32" s="9"/>
      <c r="F32" s="9"/>
      <c r="G32" s="9" t="s">
        <v>589</v>
      </c>
    </row>
    <row r="33" spans="1:7" ht="24.95" customHeight="1">
      <c r="A33" s="9">
        <v>2022029</v>
      </c>
      <c r="B33" s="9" t="s">
        <v>391</v>
      </c>
      <c r="C33" s="9" t="s">
        <v>355</v>
      </c>
      <c r="D33" s="9" t="s">
        <v>79</v>
      </c>
      <c r="E33" s="9"/>
      <c r="F33" s="9"/>
      <c r="G33" s="9" t="s">
        <v>589</v>
      </c>
    </row>
    <row r="34" spans="1:7" ht="24.95" customHeight="1">
      <c r="A34" s="9">
        <v>2022030</v>
      </c>
      <c r="B34" s="9" t="s">
        <v>392</v>
      </c>
      <c r="C34" s="9" t="s">
        <v>355</v>
      </c>
      <c r="D34" s="9" t="s">
        <v>79</v>
      </c>
      <c r="E34" s="9"/>
      <c r="F34" s="9"/>
      <c r="G34" s="9" t="s">
        <v>589</v>
      </c>
    </row>
    <row r="35" spans="1:7" ht="24.95" customHeight="1">
      <c r="A35" s="9">
        <v>2022031</v>
      </c>
      <c r="B35" s="9" t="s">
        <v>393</v>
      </c>
      <c r="C35" s="9" t="s">
        <v>355</v>
      </c>
      <c r="D35" s="9" t="s">
        <v>40</v>
      </c>
      <c r="E35" s="9"/>
      <c r="F35" s="9"/>
      <c r="G35" s="9" t="s">
        <v>589</v>
      </c>
    </row>
    <row r="36" spans="1:7" ht="24.95" customHeight="1">
      <c r="A36" s="9">
        <v>2022032</v>
      </c>
      <c r="B36" s="9" t="s">
        <v>394</v>
      </c>
      <c r="C36" s="9" t="s">
        <v>355</v>
      </c>
      <c r="D36" s="9" t="s">
        <v>40</v>
      </c>
      <c r="E36" s="9"/>
      <c r="F36" s="9"/>
      <c r="G36" s="9" t="s">
        <v>589</v>
      </c>
    </row>
    <row r="37" spans="1:7" ht="24.95" customHeight="1">
      <c r="A37" s="9">
        <v>2022033</v>
      </c>
      <c r="B37" s="9" t="s">
        <v>395</v>
      </c>
      <c r="C37" s="9" t="s">
        <v>355</v>
      </c>
      <c r="D37" s="9" t="s">
        <v>58</v>
      </c>
      <c r="E37" s="9"/>
      <c r="F37" s="9"/>
      <c r="G37" s="9" t="s">
        <v>589</v>
      </c>
    </row>
    <row r="38" spans="1:7" ht="24.95" customHeight="1">
      <c r="A38" s="9">
        <v>2022034</v>
      </c>
      <c r="B38" s="9" t="s">
        <v>395</v>
      </c>
      <c r="C38" s="9" t="s">
        <v>355</v>
      </c>
      <c r="D38" s="9" t="s">
        <v>85</v>
      </c>
      <c r="E38" s="9"/>
      <c r="F38" s="9"/>
      <c r="G38" s="9" t="s">
        <v>589</v>
      </c>
    </row>
    <row r="39" spans="1:7" ht="24.95" customHeight="1">
      <c r="A39" s="9">
        <v>2022035</v>
      </c>
      <c r="B39" s="9" t="s">
        <v>396</v>
      </c>
      <c r="C39" s="9" t="s">
        <v>355</v>
      </c>
      <c r="D39" s="9" t="s">
        <v>50</v>
      </c>
      <c r="E39" s="9"/>
      <c r="F39" s="9"/>
      <c r="G39" s="9" t="s">
        <v>589</v>
      </c>
    </row>
    <row r="40" spans="1:7" ht="24.95" customHeight="1">
      <c r="A40" s="9">
        <v>2022036</v>
      </c>
      <c r="B40" s="9" t="s">
        <v>397</v>
      </c>
      <c r="C40" s="9" t="s">
        <v>355</v>
      </c>
      <c r="D40" s="9" t="s">
        <v>79</v>
      </c>
      <c r="E40" s="9"/>
      <c r="F40" s="9"/>
      <c r="G40" s="9" t="s">
        <v>590</v>
      </c>
    </row>
    <row r="41" spans="1:7" ht="24.95" customHeight="1">
      <c r="A41" s="9">
        <v>2022037</v>
      </c>
      <c r="B41" s="9" t="s">
        <v>398</v>
      </c>
      <c r="C41" s="9" t="s">
        <v>355</v>
      </c>
      <c r="D41" s="9" t="s">
        <v>91</v>
      </c>
      <c r="E41" s="9"/>
      <c r="F41" s="9"/>
      <c r="G41" s="9" t="s">
        <v>589</v>
      </c>
    </row>
    <row r="42" spans="1:7" ht="24.95" customHeight="1">
      <c r="A42" s="9">
        <v>2022038</v>
      </c>
      <c r="B42" s="9" t="s">
        <v>591</v>
      </c>
      <c r="C42" s="9" t="s">
        <v>355</v>
      </c>
      <c r="D42" s="9" t="s">
        <v>94</v>
      </c>
      <c r="E42" s="9" t="s">
        <v>399</v>
      </c>
      <c r="F42" s="9"/>
      <c r="G42" s="9" t="s">
        <v>590</v>
      </c>
    </row>
    <row r="43" spans="1:7" ht="24.95" customHeight="1">
      <c r="A43" s="9">
        <v>2022039</v>
      </c>
      <c r="B43" s="9" t="s">
        <v>400</v>
      </c>
      <c r="C43" s="9" t="s">
        <v>355</v>
      </c>
      <c r="D43" s="9" t="s">
        <v>401</v>
      </c>
      <c r="E43" s="9" t="s">
        <v>402</v>
      </c>
      <c r="F43" s="9"/>
      <c r="G43" s="9" t="s">
        <v>589</v>
      </c>
    </row>
    <row r="44" spans="1:7" ht="24.95" customHeight="1">
      <c r="A44" s="9">
        <v>2022040</v>
      </c>
      <c r="B44" s="9" t="s">
        <v>403</v>
      </c>
      <c r="C44" s="9" t="s">
        <v>355</v>
      </c>
      <c r="D44" s="9" t="s">
        <v>404</v>
      </c>
      <c r="E44" s="9"/>
      <c r="F44" s="9"/>
      <c r="G44" s="9" t="s">
        <v>589</v>
      </c>
    </row>
    <row r="45" spans="1:7" ht="24.95" customHeight="1">
      <c r="A45" s="9">
        <v>2022041</v>
      </c>
      <c r="B45" s="9" t="s">
        <v>405</v>
      </c>
      <c r="C45" s="9" t="s">
        <v>355</v>
      </c>
      <c r="D45" s="9" t="s">
        <v>406</v>
      </c>
      <c r="E45" s="9"/>
      <c r="F45" s="9"/>
      <c r="G45" s="9" t="s">
        <v>589</v>
      </c>
    </row>
    <row r="46" spans="1:7" ht="24.95" customHeight="1">
      <c r="A46" s="9">
        <v>2022042</v>
      </c>
      <c r="B46" s="9" t="s">
        <v>592</v>
      </c>
      <c r="C46" s="9" t="s">
        <v>355</v>
      </c>
      <c r="D46" s="9" t="s">
        <v>97</v>
      </c>
      <c r="E46" s="9" t="s">
        <v>407</v>
      </c>
      <c r="F46" s="9"/>
      <c r="G46" s="9" t="s">
        <v>590</v>
      </c>
    </row>
    <row r="47" spans="1:7" ht="24.95" customHeight="1">
      <c r="A47" s="9">
        <v>2022043</v>
      </c>
      <c r="B47" s="9" t="s">
        <v>408</v>
      </c>
      <c r="C47" s="9" t="s">
        <v>355</v>
      </c>
      <c r="D47" s="9" t="s">
        <v>65</v>
      </c>
      <c r="E47" s="9" t="s">
        <v>409</v>
      </c>
      <c r="F47" s="9"/>
      <c r="G47" s="9" t="s">
        <v>589</v>
      </c>
    </row>
    <row r="48" spans="1:7" ht="24.95" customHeight="1">
      <c r="A48" s="9">
        <v>2022044</v>
      </c>
      <c r="B48" s="9" t="s">
        <v>410</v>
      </c>
      <c r="C48" s="9" t="s">
        <v>355</v>
      </c>
      <c r="D48" s="9" t="s">
        <v>593</v>
      </c>
      <c r="E48" s="9" t="s">
        <v>594</v>
      </c>
      <c r="F48" s="9"/>
      <c r="G48" s="9" t="s">
        <v>590</v>
      </c>
    </row>
    <row r="49" spans="1:7" ht="24.95" customHeight="1">
      <c r="A49" s="9">
        <v>2022045</v>
      </c>
      <c r="B49" s="9" t="s">
        <v>411</v>
      </c>
      <c r="C49" s="9" t="s">
        <v>355</v>
      </c>
      <c r="D49" s="9" t="s">
        <v>412</v>
      </c>
      <c r="E49" s="9"/>
      <c r="F49" s="9"/>
      <c r="G49" s="9" t="s">
        <v>589</v>
      </c>
    </row>
    <row r="50" spans="1:7" ht="24.95" customHeight="1">
      <c r="A50" s="9">
        <v>2022046</v>
      </c>
      <c r="B50" s="9" t="s">
        <v>413</v>
      </c>
      <c r="C50" s="9" t="s">
        <v>355</v>
      </c>
      <c r="D50" s="9" t="s">
        <v>68</v>
      </c>
      <c r="E50" s="9"/>
      <c r="F50" s="9"/>
      <c r="G50" s="9" t="s">
        <v>589</v>
      </c>
    </row>
    <row r="51" spans="1:7" ht="24.95" customHeight="1">
      <c r="A51" s="9">
        <v>2022047</v>
      </c>
      <c r="B51" s="9" t="s">
        <v>414</v>
      </c>
      <c r="C51" s="9" t="s">
        <v>355</v>
      </c>
      <c r="D51" s="9" t="s">
        <v>68</v>
      </c>
      <c r="E51" s="9"/>
      <c r="F51" s="9"/>
      <c r="G51" s="9" t="s">
        <v>589</v>
      </c>
    </row>
    <row r="52" spans="1:7" ht="24.95" customHeight="1">
      <c r="A52" s="9">
        <v>2022048</v>
      </c>
      <c r="B52" s="9" t="s">
        <v>415</v>
      </c>
      <c r="C52" s="9" t="s">
        <v>355</v>
      </c>
      <c r="D52" s="9" t="s">
        <v>323</v>
      </c>
      <c r="E52" s="9"/>
      <c r="F52" s="9"/>
      <c r="G52" s="9" t="s">
        <v>590</v>
      </c>
    </row>
    <row r="53" spans="1:7" ht="24.95" customHeight="1">
      <c r="A53" s="9">
        <v>2022049</v>
      </c>
      <c r="B53" s="9" t="s">
        <v>416</v>
      </c>
      <c r="C53" s="9" t="s">
        <v>355</v>
      </c>
      <c r="D53" s="9" t="s">
        <v>104</v>
      </c>
      <c r="E53" s="9"/>
      <c r="F53" s="9"/>
      <c r="G53" s="9" t="s">
        <v>589</v>
      </c>
    </row>
    <row r="54" spans="1:7" ht="24.95" customHeight="1">
      <c r="A54" s="9">
        <v>2022050</v>
      </c>
      <c r="B54" s="9" t="s">
        <v>417</v>
      </c>
      <c r="C54" s="9" t="s">
        <v>355</v>
      </c>
      <c r="D54" s="9" t="s">
        <v>106</v>
      </c>
      <c r="E54" s="9" t="s">
        <v>418</v>
      </c>
      <c r="F54" s="9"/>
      <c r="G54" s="9" t="s">
        <v>590</v>
      </c>
    </row>
    <row r="55" spans="1:7" ht="24.95" customHeight="1">
      <c r="A55" s="9">
        <v>2022051</v>
      </c>
      <c r="B55" s="9" t="s">
        <v>419</v>
      </c>
      <c r="C55" s="9" t="s">
        <v>355</v>
      </c>
      <c r="D55" s="9" t="s">
        <v>108</v>
      </c>
      <c r="E55" s="9"/>
      <c r="F55" s="9"/>
      <c r="G55" s="9" t="s">
        <v>589</v>
      </c>
    </row>
    <row r="56" spans="1:7" ht="24.95" customHeight="1">
      <c r="A56" s="9">
        <v>2022052</v>
      </c>
      <c r="B56" s="9" t="s">
        <v>420</v>
      </c>
      <c r="C56" s="9" t="s">
        <v>355</v>
      </c>
      <c r="D56" s="9" t="s">
        <v>108</v>
      </c>
      <c r="E56" s="9"/>
      <c r="F56" s="9"/>
      <c r="G56" s="9" t="s">
        <v>589</v>
      </c>
    </row>
    <row r="57" spans="1:7" ht="24.95" customHeight="1">
      <c r="A57" s="9">
        <v>2022053</v>
      </c>
      <c r="B57" s="9" t="s">
        <v>421</v>
      </c>
      <c r="C57" s="9" t="s">
        <v>355</v>
      </c>
      <c r="D57" s="9" t="s">
        <v>108</v>
      </c>
      <c r="E57" s="9"/>
      <c r="F57" s="9"/>
      <c r="G57" s="9" t="s">
        <v>589</v>
      </c>
    </row>
    <row r="58" spans="1:7" ht="24.95" customHeight="1">
      <c r="A58" s="9">
        <v>2022054</v>
      </c>
      <c r="B58" s="9" t="s">
        <v>422</v>
      </c>
      <c r="C58" s="9" t="s">
        <v>355</v>
      </c>
      <c r="D58" s="9" t="s">
        <v>108</v>
      </c>
      <c r="E58" s="9"/>
      <c r="F58" s="9"/>
      <c r="G58" s="9" t="s">
        <v>589</v>
      </c>
    </row>
    <row r="59" spans="1:7" ht="24.95" customHeight="1">
      <c r="A59" s="9">
        <v>2022055</v>
      </c>
      <c r="B59" s="9" t="s">
        <v>423</v>
      </c>
      <c r="C59" s="9" t="s">
        <v>355</v>
      </c>
      <c r="D59" s="9" t="s">
        <v>108</v>
      </c>
      <c r="E59" s="9"/>
      <c r="F59" s="9"/>
      <c r="G59" s="9" t="s">
        <v>590</v>
      </c>
    </row>
    <row r="60" spans="1:7" ht="24.95" customHeight="1">
      <c r="A60" s="9">
        <v>2022056</v>
      </c>
      <c r="B60" s="9" t="s">
        <v>424</v>
      </c>
      <c r="C60" s="9" t="s">
        <v>355</v>
      </c>
      <c r="D60" s="9" t="s">
        <v>122</v>
      </c>
      <c r="E60" s="9"/>
      <c r="F60" s="9"/>
      <c r="G60" s="9" t="s">
        <v>589</v>
      </c>
    </row>
    <row r="61" spans="1:7" ht="24.95" customHeight="1">
      <c r="A61" s="9">
        <v>2022057</v>
      </c>
      <c r="B61" s="9" t="s">
        <v>425</v>
      </c>
      <c r="C61" s="9" t="s">
        <v>355</v>
      </c>
      <c r="D61" s="9" t="s">
        <v>125</v>
      </c>
      <c r="E61" s="9"/>
      <c r="F61" s="9"/>
      <c r="G61" s="9" t="s">
        <v>589</v>
      </c>
    </row>
    <row r="62" spans="1:7" ht="24.95" customHeight="1">
      <c r="A62" s="9">
        <v>2022058</v>
      </c>
      <c r="B62" s="9" t="s">
        <v>426</v>
      </c>
      <c r="C62" s="9" t="s">
        <v>355</v>
      </c>
      <c r="D62" s="9" t="s">
        <v>125</v>
      </c>
      <c r="E62" s="9"/>
      <c r="F62" s="9"/>
      <c r="G62" s="9" t="s">
        <v>590</v>
      </c>
    </row>
    <row r="63" spans="1:7" ht="24.95" customHeight="1">
      <c r="A63" s="9">
        <v>2022059</v>
      </c>
      <c r="B63" s="9" t="s">
        <v>427</v>
      </c>
      <c r="C63" s="9" t="s">
        <v>355</v>
      </c>
      <c r="D63" s="9" t="s">
        <v>128</v>
      </c>
      <c r="E63" s="9"/>
      <c r="F63" s="9"/>
      <c r="G63" s="9" t="s">
        <v>589</v>
      </c>
    </row>
    <row r="64" spans="1:7" ht="24.95" customHeight="1">
      <c r="A64" s="9">
        <v>2022060</v>
      </c>
      <c r="B64" s="9" t="s">
        <v>428</v>
      </c>
      <c r="C64" s="9" t="s">
        <v>355</v>
      </c>
      <c r="D64" s="9" t="s">
        <v>128</v>
      </c>
      <c r="E64" s="9"/>
      <c r="F64" s="9"/>
      <c r="G64" s="9" t="s">
        <v>590</v>
      </c>
    </row>
    <row r="65" spans="1:7" ht="24.95" customHeight="1">
      <c r="A65" s="9">
        <v>2022061</v>
      </c>
      <c r="B65" s="9" t="s">
        <v>595</v>
      </c>
      <c r="C65" s="9" t="s">
        <v>355</v>
      </c>
      <c r="D65" s="9" t="s">
        <v>128</v>
      </c>
      <c r="E65" s="9"/>
      <c r="F65" s="9"/>
      <c r="G65" s="9" t="s">
        <v>590</v>
      </c>
    </row>
    <row r="66" spans="1:7" ht="24.95" customHeight="1">
      <c r="A66" s="9">
        <v>2022062</v>
      </c>
      <c r="B66" s="9" t="s">
        <v>429</v>
      </c>
      <c r="C66" s="9" t="s">
        <v>355</v>
      </c>
      <c r="D66" s="9" t="s">
        <v>133</v>
      </c>
      <c r="E66" s="9"/>
      <c r="F66" s="9"/>
      <c r="G66" s="9" t="s">
        <v>590</v>
      </c>
    </row>
    <row r="67" spans="1:7" ht="24.95" customHeight="1">
      <c r="A67" s="9">
        <v>2022063</v>
      </c>
      <c r="B67" s="9" t="s">
        <v>430</v>
      </c>
      <c r="C67" s="9" t="s">
        <v>355</v>
      </c>
      <c r="D67" s="9" t="s">
        <v>135</v>
      </c>
      <c r="E67" s="9"/>
      <c r="F67" s="9"/>
      <c r="G67" s="9" t="s">
        <v>589</v>
      </c>
    </row>
    <row r="68" spans="1:7" ht="24.95" customHeight="1">
      <c r="A68" s="9">
        <v>2022064</v>
      </c>
      <c r="B68" s="9" t="s">
        <v>431</v>
      </c>
      <c r="C68" s="9" t="s">
        <v>355</v>
      </c>
      <c r="D68" s="9" t="s">
        <v>137</v>
      </c>
      <c r="E68" s="9"/>
      <c r="F68" s="9"/>
      <c r="G68" s="9" t="s">
        <v>589</v>
      </c>
    </row>
    <row r="69" spans="1:7" ht="24.95" customHeight="1">
      <c r="A69" s="9">
        <v>2022065</v>
      </c>
      <c r="B69" s="9" t="s">
        <v>432</v>
      </c>
      <c r="C69" s="9" t="s">
        <v>355</v>
      </c>
      <c r="D69" s="9" t="s">
        <v>137</v>
      </c>
      <c r="E69" s="9"/>
      <c r="F69" s="9"/>
      <c r="G69" s="9" t="s">
        <v>589</v>
      </c>
    </row>
    <row r="70" spans="1:7" ht="24.95" customHeight="1">
      <c r="A70" s="9">
        <v>2022066</v>
      </c>
      <c r="B70" s="9" t="s">
        <v>433</v>
      </c>
      <c r="C70" s="9" t="s">
        <v>355</v>
      </c>
      <c r="D70" s="9" t="s">
        <v>137</v>
      </c>
      <c r="E70" s="9"/>
      <c r="F70" s="9"/>
      <c r="G70" s="9" t="s">
        <v>589</v>
      </c>
    </row>
    <row r="71" spans="1:7" ht="24.95" customHeight="1">
      <c r="A71" s="9">
        <v>2022067</v>
      </c>
      <c r="B71" s="9" t="s">
        <v>434</v>
      </c>
      <c r="C71" s="9" t="s">
        <v>355</v>
      </c>
      <c r="D71" s="9" t="s">
        <v>142</v>
      </c>
      <c r="E71" s="9"/>
      <c r="F71" s="9"/>
      <c r="G71" s="9" t="s">
        <v>589</v>
      </c>
    </row>
    <row r="72" spans="1:7" ht="24.95" customHeight="1">
      <c r="A72" s="9">
        <v>2022068</v>
      </c>
      <c r="B72" s="9" t="s">
        <v>435</v>
      </c>
      <c r="C72" s="9" t="s">
        <v>355</v>
      </c>
      <c r="D72" s="9" t="s">
        <v>50</v>
      </c>
      <c r="E72" s="9"/>
      <c r="F72" s="9"/>
      <c r="G72" s="9" t="s">
        <v>589</v>
      </c>
    </row>
    <row r="73" spans="1:7" ht="24.95" customHeight="1">
      <c r="A73" s="9">
        <v>2022069</v>
      </c>
      <c r="B73" s="9" t="s">
        <v>436</v>
      </c>
      <c r="C73" s="9" t="s">
        <v>355</v>
      </c>
      <c r="D73" s="9" t="s">
        <v>91</v>
      </c>
      <c r="E73" s="9"/>
      <c r="F73" s="9"/>
      <c r="G73" s="9" t="s">
        <v>589</v>
      </c>
    </row>
    <row r="74" spans="1:7" ht="24.95" customHeight="1">
      <c r="A74" s="9">
        <v>2022070</v>
      </c>
      <c r="B74" s="9" t="s">
        <v>437</v>
      </c>
      <c r="C74" s="9" t="s">
        <v>355</v>
      </c>
      <c r="D74" s="9" t="s">
        <v>148</v>
      </c>
      <c r="E74" s="9" t="s">
        <v>438</v>
      </c>
      <c r="F74" s="9"/>
      <c r="G74" s="9" t="s">
        <v>589</v>
      </c>
    </row>
    <row r="75" spans="1:7" ht="24.95" customHeight="1">
      <c r="A75" s="9">
        <v>2022071</v>
      </c>
      <c r="B75" s="9" t="s">
        <v>439</v>
      </c>
      <c r="C75" s="9" t="s">
        <v>355</v>
      </c>
      <c r="D75" s="9" t="s">
        <v>150</v>
      </c>
      <c r="E75" s="9"/>
      <c r="F75" s="9"/>
      <c r="G75" s="9" t="s">
        <v>589</v>
      </c>
    </row>
    <row r="76" spans="1:7" ht="24.95" customHeight="1">
      <c r="A76" s="9">
        <v>2022072</v>
      </c>
      <c r="B76" s="9" t="s">
        <v>440</v>
      </c>
      <c r="C76" s="9" t="s">
        <v>355</v>
      </c>
      <c r="D76" s="9" t="s">
        <v>150</v>
      </c>
      <c r="E76" s="9"/>
      <c r="F76" s="9"/>
      <c r="G76" s="9" t="s">
        <v>589</v>
      </c>
    </row>
    <row r="77" spans="1:7" ht="24.95" customHeight="1">
      <c r="A77" s="9">
        <v>2022073</v>
      </c>
      <c r="B77" s="9" t="s">
        <v>441</v>
      </c>
      <c r="C77" s="9" t="s">
        <v>355</v>
      </c>
      <c r="D77" s="9" t="s">
        <v>85</v>
      </c>
      <c r="E77" s="9"/>
      <c r="F77" s="9"/>
      <c r="G77" s="9" t="s">
        <v>589</v>
      </c>
    </row>
    <row r="78" spans="1:7" ht="24.95" customHeight="1">
      <c r="A78" s="9">
        <v>2022074</v>
      </c>
      <c r="B78" s="9" t="s">
        <v>442</v>
      </c>
      <c r="C78" s="9" t="s">
        <v>355</v>
      </c>
      <c r="D78" s="9" t="s">
        <v>85</v>
      </c>
      <c r="E78" s="9"/>
      <c r="F78" s="9"/>
      <c r="G78" s="9" t="s">
        <v>589</v>
      </c>
    </row>
    <row r="79" spans="1:7" ht="24.95" customHeight="1">
      <c r="A79" s="9">
        <v>2022075</v>
      </c>
      <c r="B79" s="9" t="s">
        <v>439</v>
      </c>
      <c r="C79" s="9" t="s">
        <v>355</v>
      </c>
      <c r="D79" s="9" t="s">
        <v>85</v>
      </c>
      <c r="E79" s="9"/>
      <c r="F79" s="9"/>
      <c r="G79" s="9" t="s">
        <v>589</v>
      </c>
    </row>
    <row r="80" spans="1:7" ht="24.95" customHeight="1">
      <c r="A80" s="9">
        <v>2022076</v>
      </c>
      <c r="B80" s="9" t="s">
        <v>440</v>
      </c>
      <c r="C80" s="9" t="s">
        <v>355</v>
      </c>
      <c r="D80" s="9" t="s">
        <v>85</v>
      </c>
      <c r="E80" s="9"/>
      <c r="F80" s="9"/>
      <c r="G80" s="9" t="s">
        <v>589</v>
      </c>
    </row>
    <row r="81" spans="1:7" ht="24.95" customHeight="1">
      <c r="A81" s="9">
        <v>2022077</v>
      </c>
      <c r="B81" s="9" t="s">
        <v>443</v>
      </c>
      <c r="C81" s="9" t="s">
        <v>355</v>
      </c>
      <c r="D81" s="9" t="s">
        <v>159</v>
      </c>
      <c r="E81" s="9"/>
      <c r="F81" s="9"/>
      <c r="G81" s="9" t="s">
        <v>589</v>
      </c>
    </row>
    <row r="82" spans="1:7" ht="24.95" customHeight="1">
      <c r="A82" s="9">
        <v>2022078</v>
      </c>
      <c r="B82" s="9" t="s">
        <v>444</v>
      </c>
      <c r="C82" s="9" t="s">
        <v>355</v>
      </c>
      <c r="D82" s="9" t="s">
        <v>161</v>
      </c>
      <c r="E82" s="9"/>
      <c r="F82" s="9"/>
      <c r="G82" s="9" t="s">
        <v>589</v>
      </c>
    </row>
    <row r="83" spans="1:7" ht="24.95" customHeight="1">
      <c r="A83" s="9">
        <v>2022079</v>
      </c>
      <c r="B83" s="9" t="s">
        <v>445</v>
      </c>
      <c r="C83" s="9" t="s">
        <v>355</v>
      </c>
      <c r="D83" s="9" t="s">
        <v>163</v>
      </c>
      <c r="E83" s="9"/>
      <c r="F83" s="9"/>
      <c r="G83" s="9" t="s">
        <v>589</v>
      </c>
    </row>
    <row r="84" spans="1:7" ht="24.95" customHeight="1">
      <c r="A84" s="9">
        <v>2022080</v>
      </c>
      <c r="B84" s="9" t="s">
        <v>596</v>
      </c>
      <c r="C84" s="9" t="s">
        <v>355</v>
      </c>
      <c r="D84" s="9" t="s">
        <v>165</v>
      </c>
      <c r="E84" s="9"/>
      <c r="F84" s="9"/>
      <c r="G84" s="9" t="s">
        <v>589</v>
      </c>
    </row>
    <row r="85" spans="1:7" ht="24.95" customHeight="1">
      <c r="A85" s="9">
        <v>2022081</v>
      </c>
      <c r="B85" s="9" t="s">
        <v>446</v>
      </c>
      <c r="C85" s="9" t="s">
        <v>355</v>
      </c>
      <c r="D85" s="9" t="s">
        <v>165</v>
      </c>
      <c r="E85" s="9"/>
      <c r="F85" s="9"/>
      <c r="G85" s="9" t="s">
        <v>589</v>
      </c>
    </row>
    <row r="86" spans="1:7" ht="24.95" customHeight="1">
      <c r="A86" s="9">
        <v>2022082</v>
      </c>
      <c r="B86" s="9" t="s">
        <v>447</v>
      </c>
      <c r="C86" s="9" t="s">
        <v>355</v>
      </c>
      <c r="D86" s="9" t="s">
        <v>168</v>
      </c>
      <c r="E86" s="9"/>
      <c r="F86" s="9"/>
      <c r="G86" s="9" t="s">
        <v>589</v>
      </c>
    </row>
    <row r="87" spans="1:7" ht="24.95" customHeight="1">
      <c r="A87" s="9">
        <v>2022083</v>
      </c>
      <c r="B87" s="9" t="s">
        <v>448</v>
      </c>
      <c r="C87" s="9" t="s">
        <v>355</v>
      </c>
      <c r="D87" s="9" t="s">
        <v>168</v>
      </c>
      <c r="E87" s="9"/>
      <c r="F87" s="9"/>
      <c r="G87" s="9" t="s">
        <v>589</v>
      </c>
    </row>
    <row r="88" spans="1:7" ht="24.95" customHeight="1">
      <c r="A88" s="9">
        <v>2022084</v>
      </c>
      <c r="B88" s="9" t="s">
        <v>449</v>
      </c>
      <c r="C88" s="9" t="s">
        <v>355</v>
      </c>
      <c r="D88" s="9" t="s">
        <v>58</v>
      </c>
      <c r="E88" s="9"/>
      <c r="F88" s="9"/>
      <c r="G88" s="9" t="s">
        <v>589</v>
      </c>
    </row>
    <row r="89" spans="1:7" ht="24.95" customHeight="1">
      <c r="A89" s="9">
        <v>2022085</v>
      </c>
      <c r="B89" s="9" t="s">
        <v>450</v>
      </c>
      <c r="C89" s="9" t="s">
        <v>355</v>
      </c>
      <c r="D89" s="9" t="s">
        <v>173</v>
      </c>
      <c r="E89" s="9"/>
      <c r="F89" s="9"/>
      <c r="G89" s="9" t="s">
        <v>589</v>
      </c>
    </row>
    <row r="90" spans="1:7" ht="24.95" customHeight="1">
      <c r="A90" s="9">
        <v>2022086</v>
      </c>
      <c r="B90" s="9" t="s">
        <v>451</v>
      </c>
      <c r="C90" s="9" t="s">
        <v>355</v>
      </c>
      <c r="D90" s="9" t="s">
        <v>40</v>
      </c>
      <c r="E90" s="9"/>
      <c r="F90" s="9"/>
      <c r="G90" s="9" t="s">
        <v>589</v>
      </c>
    </row>
    <row r="91" spans="1:7" ht="24.95" customHeight="1">
      <c r="A91" s="9">
        <v>2022087</v>
      </c>
      <c r="B91" s="9" t="s">
        <v>452</v>
      </c>
      <c r="C91" s="9" t="s">
        <v>355</v>
      </c>
      <c r="D91" s="9" t="s">
        <v>40</v>
      </c>
      <c r="E91" s="9"/>
      <c r="F91" s="9"/>
      <c r="G91" s="9" t="s">
        <v>589</v>
      </c>
    </row>
    <row r="92" spans="1:7" ht="24.95" customHeight="1">
      <c r="A92" s="9">
        <v>2022088</v>
      </c>
      <c r="B92" s="9" t="s">
        <v>453</v>
      </c>
      <c r="C92" s="9" t="s">
        <v>355</v>
      </c>
      <c r="D92" s="9" t="s">
        <v>40</v>
      </c>
      <c r="E92" s="9"/>
      <c r="F92" s="9"/>
      <c r="G92" s="9" t="s">
        <v>590</v>
      </c>
    </row>
    <row r="93" spans="1:7" ht="24.95" customHeight="1">
      <c r="A93" s="9">
        <v>2022089</v>
      </c>
      <c r="B93" s="9" t="s">
        <v>454</v>
      </c>
      <c r="C93" s="9" t="s">
        <v>355</v>
      </c>
      <c r="D93" s="9" t="s">
        <v>179</v>
      </c>
      <c r="E93" s="9"/>
      <c r="F93" s="9"/>
      <c r="G93" s="9" t="s">
        <v>589</v>
      </c>
    </row>
    <row r="94" spans="1:7" ht="24.95" customHeight="1">
      <c r="A94" s="9">
        <v>2022090</v>
      </c>
      <c r="B94" s="9" t="s">
        <v>455</v>
      </c>
      <c r="C94" s="9" t="s">
        <v>355</v>
      </c>
      <c r="D94" s="9" t="s">
        <v>181</v>
      </c>
      <c r="E94" s="9"/>
      <c r="F94" s="9"/>
      <c r="G94" s="9" t="s">
        <v>589</v>
      </c>
    </row>
    <row r="95" spans="1:7" ht="24.95" customHeight="1">
      <c r="A95" s="9">
        <v>2022091</v>
      </c>
      <c r="B95" s="9" t="s">
        <v>456</v>
      </c>
      <c r="C95" s="9" t="s">
        <v>355</v>
      </c>
      <c r="D95" s="9" t="s">
        <v>183</v>
      </c>
      <c r="E95" s="9"/>
      <c r="F95" s="9"/>
      <c r="G95" s="9" t="s">
        <v>590</v>
      </c>
    </row>
    <row r="96" spans="1:7" ht="24.95" customHeight="1">
      <c r="A96" s="9">
        <v>2022092</v>
      </c>
      <c r="B96" s="9" t="s">
        <v>457</v>
      </c>
      <c r="C96" s="9" t="s">
        <v>355</v>
      </c>
      <c r="D96" s="9" t="s">
        <v>183</v>
      </c>
      <c r="E96" s="9"/>
      <c r="F96" s="9"/>
      <c r="G96" s="9" t="s">
        <v>590</v>
      </c>
    </row>
    <row r="97" spans="1:7" ht="24.95" customHeight="1">
      <c r="A97" s="9">
        <v>2022093</v>
      </c>
      <c r="B97" s="9" t="s">
        <v>458</v>
      </c>
      <c r="C97" s="9" t="s">
        <v>355</v>
      </c>
      <c r="D97" s="9" t="s">
        <v>188</v>
      </c>
      <c r="E97" s="9"/>
      <c r="F97" s="9"/>
      <c r="G97" s="9" t="s">
        <v>589</v>
      </c>
    </row>
    <row r="98" spans="1:7" ht="24.95" customHeight="1">
      <c r="A98" s="9">
        <v>2022094</v>
      </c>
      <c r="B98" s="9" t="s">
        <v>459</v>
      </c>
      <c r="C98" s="9" t="s">
        <v>355</v>
      </c>
      <c r="D98" s="9" t="s">
        <v>191</v>
      </c>
      <c r="E98" s="9"/>
      <c r="F98" s="9"/>
      <c r="G98" s="9" t="s">
        <v>589</v>
      </c>
    </row>
    <row r="99" spans="1:7" ht="24.95" customHeight="1">
      <c r="A99" s="9">
        <v>2022095</v>
      </c>
      <c r="B99" s="9" t="s">
        <v>460</v>
      </c>
      <c r="C99" s="9" t="s">
        <v>355</v>
      </c>
      <c r="D99" s="9" t="s">
        <v>191</v>
      </c>
      <c r="E99" s="9" t="s">
        <v>461</v>
      </c>
      <c r="F99" s="9"/>
      <c r="G99" s="9" t="s">
        <v>589</v>
      </c>
    </row>
    <row r="100" spans="1:7" ht="24.95" customHeight="1">
      <c r="A100" s="9">
        <v>2022096</v>
      </c>
      <c r="B100" s="9" t="s">
        <v>442</v>
      </c>
      <c r="C100" s="9" t="s">
        <v>355</v>
      </c>
      <c r="D100" s="9" t="s">
        <v>193</v>
      </c>
      <c r="E100" s="9"/>
      <c r="F100" s="9"/>
      <c r="G100" s="9" t="s">
        <v>589</v>
      </c>
    </row>
    <row r="101" spans="1:7" ht="24.95" customHeight="1">
      <c r="A101" s="9">
        <v>2022097</v>
      </c>
      <c r="B101" s="9" t="s">
        <v>462</v>
      </c>
      <c r="C101" s="9" t="s">
        <v>355</v>
      </c>
      <c r="D101" s="9" t="s">
        <v>197</v>
      </c>
      <c r="E101" s="9" t="s">
        <v>463</v>
      </c>
      <c r="F101" s="9"/>
      <c r="G101" s="9" t="s">
        <v>589</v>
      </c>
    </row>
    <row r="102" spans="1:7" ht="24.95" customHeight="1">
      <c r="A102" s="9">
        <v>2022098</v>
      </c>
      <c r="B102" s="9" t="s">
        <v>464</v>
      </c>
      <c r="C102" s="9" t="s">
        <v>355</v>
      </c>
      <c r="D102" s="9" t="s">
        <v>197</v>
      </c>
      <c r="E102" s="9"/>
      <c r="F102" s="9"/>
      <c r="G102" s="9" t="s">
        <v>590</v>
      </c>
    </row>
    <row r="103" spans="1:7" ht="24.95" customHeight="1">
      <c r="A103" s="9">
        <v>2022099</v>
      </c>
      <c r="B103" s="9" t="s">
        <v>465</v>
      </c>
      <c r="C103" s="9" t="s">
        <v>355</v>
      </c>
      <c r="D103" s="9" t="s">
        <v>197</v>
      </c>
      <c r="E103" s="9"/>
      <c r="F103" s="9"/>
      <c r="G103" s="9" t="s">
        <v>590</v>
      </c>
    </row>
    <row r="104" spans="1:7" ht="24.95" customHeight="1">
      <c r="A104" s="9">
        <v>2022100</v>
      </c>
      <c r="B104" s="9" t="s">
        <v>466</v>
      </c>
      <c r="C104" s="9" t="s">
        <v>355</v>
      </c>
      <c r="D104" s="9" t="s">
        <v>50</v>
      </c>
      <c r="E104" s="9"/>
      <c r="F104" s="9"/>
      <c r="G104" s="9" t="s">
        <v>589</v>
      </c>
    </row>
    <row r="105" spans="1:7" ht="24.95" customHeight="1">
      <c r="A105" s="9">
        <v>2022101</v>
      </c>
      <c r="B105" s="9" t="s">
        <v>467</v>
      </c>
      <c r="C105" s="9" t="s">
        <v>355</v>
      </c>
      <c r="D105" s="9" t="s">
        <v>50</v>
      </c>
      <c r="E105" s="9"/>
      <c r="F105" s="9"/>
      <c r="G105" s="9"/>
    </row>
    <row r="106" spans="1:7" ht="24.95" customHeight="1">
      <c r="A106" s="9">
        <v>2022102</v>
      </c>
      <c r="B106" s="9" t="s">
        <v>468</v>
      </c>
      <c r="C106" s="9" t="s">
        <v>355</v>
      </c>
      <c r="D106" s="9" t="s">
        <v>58</v>
      </c>
      <c r="E106" s="9"/>
      <c r="F106" s="9"/>
      <c r="G106" s="9" t="s">
        <v>589</v>
      </c>
    </row>
    <row r="107" spans="1:7" ht="24.95" customHeight="1">
      <c r="A107" s="9">
        <v>2022103</v>
      </c>
      <c r="B107" s="9" t="s">
        <v>469</v>
      </c>
      <c r="C107" s="9" t="s">
        <v>355</v>
      </c>
      <c r="D107" s="9" t="s">
        <v>58</v>
      </c>
      <c r="E107" s="9"/>
      <c r="F107" s="9"/>
      <c r="G107" s="9" t="s">
        <v>589</v>
      </c>
    </row>
    <row r="108" spans="1:7" ht="24.95" customHeight="1">
      <c r="A108" s="9">
        <v>2022104</v>
      </c>
      <c r="B108" s="9" t="s">
        <v>470</v>
      </c>
      <c r="C108" s="9" t="s">
        <v>355</v>
      </c>
      <c r="D108" s="9" t="s">
        <v>58</v>
      </c>
      <c r="E108" s="9"/>
      <c r="F108" s="9"/>
      <c r="G108" s="9" t="s">
        <v>589</v>
      </c>
    </row>
    <row r="109" spans="1:7" ht="24.95" customHeight="1">
      <c r="A109" s="9">
        <v>2022105</v>
      </c>
      <c r="B109" s="9" t="s">
        <v>471</v>
      </c>
      <c r="C109" s="9" t="s">
        <v>355</v>
      </c>
      <c r="D109" s="9" t="s">
        <v>58</v>
      </c>
      <c r="E109" s="9"/>
      <c r="F109" s="9"/>
      <c r="G109" s="9" t="s">
        <v>590</v>
      </c>
    </row>
    <row r="110" spans="1:7" ht="24.95" customHeight="1">
      <c r="A110" s="9">
        <v>2022106</v>
      </c>
      <c r="B110" s="9" t="s">
        <v>472</v>
      </c>
      <c r="C110" s="9" t="s">
        <v>355</v>
      </c>
      <c r="D110" s="9" t="s">
        <v>58</v>
      </c>
      <c r="E110" s="9"/>
      <c r="F110" s="9"/>
      <c r="G110" s="9" t="s">
        <v>589</v>
      </c>
    </row>
    <row r="111" spans="1:7" ht="24.95" customHeight="1">
      <c r="A111" s="9">
        <v>2022107</v>
      </c>
      <c r="B111" s="9" t="s">
        <v>473</v>
      </c>
      <c r="C111" s="9" t="s">
        <v>355</v>
      </c>
      <c r="D111" s="9" t="s">
        <v>58</v>
      </c>
      <c r="E111" s="9"/>
      <c r="F111" s="9"/>
      <c r="G111" s="9" t="s">
        <v>590</v>
      </c>
    </row>
    <row r="112" spans="1:7" ht="24.95" customHeight="1">
      <c r="A112" s="9">
        <v>2022108</v>
      </c>
      <c r="B112" s="9" t="s">
        <v>474</v>
      </c>
      <c r="C112" s="9" t="s">
        <v>355</v>
      </c>
      <c r="D112" s="9" t="s">
        <v>58</v>
      </c>
      <c r="E112" s="9"/>
      <c r="F112" s="9"/>
      <c r="G112" s="9" t="s">
        <v>589</v>
      </c>
    </row>
    <row r="113" spans="1:7" ht="24.95" customHeight="1">
      <c r="A113" s="9">
        <v>2022109</v>
      </c>
      <c r="B113" s="9" t="s">
        <v>475</v>
      </c>
      <c r="C113" s="9" t="s">
        <v>355</v>
      </c>
      <c r="D113" s="9" t="s">
        <v>212</v>
      </c>
      <c r="E113" s="9"/>
      <c r="F113" s="9"/>
      <c r="G113" s="9" t="s">
        <v>589</v>
      </c>
    </row>
    <row r="114" spans="1:7" ht="24.95" customHeight="1">
      <c r="A114" s="9">
        <v>2022110</v>
      </c>
      <c r="B114" s="9" t="s">
        <v>476</v>
      </c>
      <c r="C114" s="9" t="s">
        <v>355</v>
      </c>
      <c r="D114" s="9" t="s">
        <v>214</v>
      </c>
      <c r="E114" s="9"/>
      <c r="F114" s="9"/>
      <c r="G114" s="9" t="s">
        <v>589</v>
      </c>
    </row>
    <row r="115" spans="1:7" ht="24.95" customHeight="1">
      <c r="A115" s="9">
        <v>2022111</v>
      </c>
      <c r="B115" s="9" t="s">
        <v>468</v>
      </c>
      <c r="C115" s="9" t="s">
        <v>355</v>
      </c>
      <c r="D115" s="9" t="s">
        <v>85</v>
      </c>
      <c r="E115" s="9"/>
      <c r="F115" s="9"/>
      <c r="G115" s="9" t="s">
        <v>589</v>
      </c>
    </row>
    <row r="116" spans="1:7" ht="24.95" customHeight="1">
      <c r="A116" s="9">
        <v>2022112</v>
      </c>
      <c r="B116" s="9" t="s">
        <v>477</v>
      </c>
      <c r="C116" s="9" t="s">
        <v>355</v>
      </c>
      <c r="D116" s="9" t="s">
        <v>85</v>
      </c>
      <c r="E116" s="9"/>
      <c r="F116" s="9"/>
      <c r="G116" s="9" t="s">
        <v>589</v>
      </c>
    </row>
    <row r="117" spans="1:7" ht="24.95" customHeight="1">
      <c r="A117" s="9">
        <v>2022113</v>
      </c>
      <c r="B117" s="9" t="s">
        <v>478</v>
      </c>
      <c r="C117" s="9" t="s">
        <v>355</v>
      </c>
      <c r="D117" s="9" t="s">
        <v>85</v>
      </c>
      <c r="E117" s="9"/>
      <c r="F117" s="9"/>
      <c r="G117" s="9" t="s">
        <v>589</v>
      </c>
    </row>
    <row r="118" spans="1:7" ht="24.95" customHeight="1">
      <c r="A118" s="9">
        <v>2022114</v>
      </c>
      <c r="B118" s="9" t="s">
        <v>470</v>
      </c>
      <c r="C118" s="9" t="s">
        <v>355</v>
      </c>
      <c r="D118" s="9" t="s">
        <v>85</v>
      </c>
      <c r="E118" s="9"/>
      <c r="F118" s="9"/>
      <c r="G118" s="9" t="s">
        <v>589</v>
      </c>
    </row>
    <row r="119" spans="1:7" ht="24.95" customHeight="1">
      <c r="A119" s="9">
        <v>2022115</v>
      </c>
      <c r="B119" s="9" t="s">
        <v>471</v>
      </c>
      <c r="C119" s="9" t="s">
        <v>355</v>
      </c>
      <c r="D119" s="9" t="s">
        <v>85</v>
      </c>
      <c r="E119" s="9"/>
      <c r="F119" s="9"/>
      <c r="G119" s="9" t="s">
        <v>590</v>
      </c>
    </row>
    <row r="120" spans="1:7" ht="24.95" customHeight="1">
      <c r="A120" s="9">
        <v>2022116</v>
      </c>
      <c r="B120" s="9" t="s">
        <v>472</v>
      </c>
      <c r="C120" s="9" t="s">
        <v>355</v>
      </c>
      <c r="D120" s="9" t="s">
        <v>85</v>
      </c>
      <c r="E120" s="9"/>
      <c r="F120" s="9"/>
      <c r="G120" s="9" t="s">
        <v>589</v>
      </c>
    </row>
    <row r="121" spans="1:7" ht="24.95" customHeight="1">
      <c r="A121" s="9">
        <v>2022117</v>
      </c>
      <c r="B121" s="9" t="s">
        <v>479</v>
      </c>
      <c r="C121" s="9" t="s">
        <v>355</v>
      </c>
      <c r="D121" s="9" t="s">
        <v>85</v>
      </c>
      <c r="E121" s="9"/>
      <c r="F121" s="9"/>
      <c r="G121" s="9" t="s">
        <v>590</v>
      </c>
    </row>
    <row r="122" spans="1:7" ht="24.95" customHeight="1">
      <c r="A122" s="9">
        <v>2022118</v>
      </c>
      <c r="B122" s="9" t="s">
        <v>480</v>
      </c>
      <c r="C122" s="9" t="s">
        <v>355</v>
      </c>
      <c r="D122" s="9" t="s">
        <v>85</v>
      </c>
      <c r="E122" s="9"/>
      <c r="F122" s="9"/>
      <c r="G122" s="9" t="s">
        <v>589</v>
      </c>
    </row>
    <row r="123" spans="1:7" ht="24.95" customHeight="1">
      <c r="A123" s="9">
        <v>2022119</v>
      </c>
      <c r="B123" s="9" t="s">
        <v>481</v>
      </c>
      <c r="C123" s="9" t="s">
        <v>355</v>
      </c>
      <c r="D123" s="9" t="s">
        <v>85</v>
      </c>
      <c r="E123" s="9"/>
      <c r="F123" s="9"/>
      <c r="G123" s="9" t="s">
        <v>590</v>
      </c>
    </row>
    <row r="124" spans="1:7" ht="24.95" customHeight="1">
      <c r="A124" s="9">
        <v>2022120</v>
      </c>
      <c r="B124" s="9" t="s">
        <v>482</v>
      </c>
      <c r="C124" s="9" t="s">
        <v>355</v>
      </c>
      <c r="D124" s="9" t="s">
        <v>85</v>
      </c>
      <c r="E124" s="9"/>
      <c r="F124" s="9"/>
      <c r="G124" s="9" t="s">
        <v>589</v>
      </c>
    </row>
    <row r="125" spans="1:7" ht="24.95" customHeight="1">
      <c r="A125" s="9">
        <v>2022121</v>
      </c>
      <c r="B125" s="9" t="s">
        <v>473</v>
      </c>
      <c r="C125" s="9" t="s">
        <v>355</v>
      </c>
      <c r="D125" s="9" t="s">
        <v>85</v>
      </c>
      <c r="E125" s="9"/>
      <c r="F125" s="9"/>
      <c r="G125" s="9" t="s">
        <v>589</v>
      </c>
    </row>
    <row r="126" spans="1:7" ht="24.95" customHeight="1">
      <c r="A126" s="9">
        <v>2022122</v>
      </c>
      <c r="B126" s="9" t="s">
        <v>479</v>
      </c>
      <c r="C126" s="9" t="s">
        <v>355</v>
      </c>
      <c r="D126" s="9" t="s">
        <v>193</v>
      </c>
      <c r="E126" s="9"/>
      <c r="F126" s="9"/>
      <c r="G126" s="9" t="s">
        <v>590</v>
      </c>
    </row>
    <row r="127" spans="1:7" ht="24.95" customHeight="1">
      <c r="A127" s="9">
        <v>2022123</v>
      </c>
      <c r="B127" s="9" t="s">
        <v>480</v>
      </c>
      <c r="C127" s="9" t="s">
        <v>355</v>
      </c>
      <c r="D127" s="9" t="s">
        <v>193</v>
      </c>
      <c r="E127" s="9"/>
      <c r="F127" s="9"/>
      <c r="G127" s="9" t="s">
        <v>590</v>
      </c>
    </row>
    <row r="128" spans="1:7" ht="24.95" customHeight="1">
      <c r="A128" s="9">
        <v>2022124</v>
      </c>
      <c r="B128" s="9" t="s">
        <v>481</v>
      </c>
      <c r="C128" s="9" t="s">
        <v>355</v>
      </c>
      <c r="D128" s="9" t="s">
        <v>150</v>
      </c>
      <c r="E128" s="9"/>
      <c r="F128" s="9"/>
      <c r="G128" s="9" t="s">
        <v>590</v>
      </c>
    </row>
    <row r="129" spans="1:7" ht="24.95" customHeight="1">
      <c r="A129" s="9">
        <v>2022125</v>
      </c>
      <c r="B129" s="9" t="s">
        <v>483</v>
      </c>
      <c r="C129" s="9" t="s">
        <v>355</v>
      </c>
      <c r="D129" s="9" t="s">
        <v>165</v>
      </c>
      <c r="E129" s="9"/>
      <c r="F129" s="9"/>
      <c r="G129" s="9" t="s">
        <v>589</v>
      </c>
    </row>
    <row r="130" spans="1:7" ht="24.95" customHeight="1">
      <c r="A130" s="9">
        <v>2022126</v>
      </c>
      <c r="B130" s="9" t="s">
        <v>484</v>
      </c>
      <c r="C130" s="9" t="s">
        <v>355</v>
      </c>
      <c r="D130" s="9" t="s">
        <v>50</v>
      </c>
      <c r="E130" s="9"/>
      <c r="F130" s="9"/>
      <c r="G130" s="9" t="s">
        <v>589</v>
      </c>
    </row>
    <row r="131" spans="1:7" ht="24.95" customHeight="1">
      <c r="A131" s="9">
        <v>2022127</v>
      </c>
      <c r="B131" s="9" t="s">
        <v>485</v>
      </c>
      <c r="C131" s="9" t="s">
        <v>355</v>
      </c>
      <c r="D131" s="9" t="s">
        <v>50</v>
      </c>
      <c r="E131" s="9"/>
      <c r="F131" s="9"/>
      <c r="G131" s="9"/>
    </row>
    <row r="132" spans="1:7" ht="24.95" customHeight="1">
      <c r="A132" s="9">
        <v>2022128</v>
      </c>
      <c r="B132" s="9" t="s">
        <v>486</v>
      </c>
      <c r="C132" s="9" t="s">
        <v>355</v>
      </c>
      <c r="D132" s="9" t="s">
        <v>56</v>
      </c>
      <c r="E132" s="9"/>
      <c r="F132" s="9"/>
      <c r="G132" s="9" t="s">
        <v>589</v>
      </c>
    </row>
    <row r="133" spans="1:7" ht="24.95" customHeight="1">
      <c r="A133" s="9">
        <v>2022129</v>
      </c>
      <c r="B133" s="9" t="s">
        <v>487</v>
      </c>
      <c r="C133" s="9" t="s">
        <v>355</v>
      </c>
      <c r="D133" s="9" t="s">
        <v>56</v>
      </c>
      <c r="E133" s="9"/>
      <c r="F133" s="9"/>
      <c r="G133" s="9" t="s">
        <v>589</v>
      </c>
    </row>
    <row r="134" spans="1:7" ht="24.95" customHeight="1">
      <c r="A134" s="9">
        <v>2022130</v>
      </c>
      <c r="B134" s="9" t="s">
        <v>488</v>
      </c>
      <c r="C134" s="9" t="s">
        <v>355</v>
      </c>
      <c r="D134" s="9" t="s">
        <v>56</v>
      </c>
      <c r="E134" s="9"/>
      <c r="F134" s="9"/>
      <c r="G134" s="9" t="s">
        <v>589</v>
      </c>
    </row>
    <row r="135" spans="1:7" ht="24.95" customHeight="1">
      <c r="A135" s="9">
        <v>2022131</v>
      </c>
      <c r="B135" s="9" t="s">
        <v>489</v>
      </c>
      <c r="C135" s="9" t="s">
        <v>355</v>
      </c>
      <c r="D135" s="9" t="s">
        <v>56</v>
      </c>
      <c r="E135" s="9"/>
      <c r="F135" s="9"/>
      <c r="G135" s="9" t="s">
        <v>589</v>
      </c>
    </row>
    <row r="136" spans="1:7" ht="24.95" customHeight="1">
      <c r="A136" s="9">
        <v>2022132</v>
      </c>
      <c r="B136" s="9" t="s">
        <v>490</v>
      </c>
      <c r="C136" s="9" t="s">
        <v>355</v>
      </c>
      <c r="D136" s="9" t="s">
        <v>56</v>
      </c>
      <c r="E136" s="9"/>
      <c r="F136" s="9"/>
      <c r="G136" s="9" t="s">
        <v>589</v>
      </c>
    </row>
    <row r="137" spans="1:7" ht="24.95" customHeight="1">
      <c r="A137" s="9">
        <v>2022133</v>
      </c>
      <c r="B137" s="9" t="s">
        <v>491</v>
      </c>
      <c r="C137" s="9" t="s">
        <v>355</v>
      </c>
      <c r="D137" s="9" t="s">
        <v>56</v>
      </c>
      <c r="E137" s="9"/>
      <c r="F137" s="9"/>
      <c r="G137" s="9" t="s">
        <v>589</v>
      </c>
    </row>
    <row r="138" spans="1:7" ht="24.95" customHeight="1">
      <c r="A138" s="9">
        <v>2022134</v>
      </c>
      <c r="B138" s="9" t="s">
        <v>492</v>
      </c>
      <c r="C138" s="9" t="s">
        <v>355</v>
      </c>
      <c r="D138" s="9" t="s">
        <v>56</v>
      </c>
      <c r="E138" s="9"/>
      <c r="F138" s="9"/>
      <c r="G138" s="9" t="s">
        <v>589</v>
      </c>
    </row>
    <row r="139" spans="1:7" ht="24.95" customHeight="1">
      <c r="A139" s="9">
        <v>2022135</v>
      </c>
      <c r="B139" s="9" t="s">
        <v>494</v>
      </c>
      <c r="C139" s="9" t="s">
        <v>495</v>
      </c>
      <c r="D139" s="9" t="s">
        <v>165</v>
      </c>
      <c r="E139" s="9"/>
      <c r="F139" s="9"/>
      <c r="G139" s="9" t="s">
        <v>493</v>
      </c>
    </row>
    <row r="140" spans="1:7" ht="24.95" customHeight="1">
      <c r="A140" s="9">
        <v>2022136</v>
      </c>
      <c r="B140" s="9" t="s">
        <v>597</v>
      </c>
      <c r="C140" s="9" t="s">
        <v>495</v>
      </c>
      <c r="D140" s="9" t="s">
        <v>165</v>
      </c>
      <c r="E140" s="9"/>
      <c r="F140" s="9"/>
      <c r="G140" s="9" t="s">
        <v>493</v>
      </c>
    </row>
    <row r="141" spans="1:7" ht="24.95" customHeight="1">
      <c r="A141" s="9">
        <v>2022137</v>
      </c>
      <c r="B141" s="9" t="s">
        <v>496</v>
      </c>
      <c r="C141" s="9" t="s">
        <v>495</v>
      </c>
      <c r="D141" s="9" t="s">
        <v>68</v>
      </c>
      <c r="E141" s="9"/>
      <c r="F141" s="9"/>
      <c r="G141" s="9" t="s">
        <v>493</v>
      </c>
    </row>
    <row r="142" spans="1:7" ht="24.95" customHeight="1">
      <c r="A142" s="9">
        <v>2022138</v>
      </c>
      <c r="B142" s="9" t="s">
        <v>497</v>
      </c>
      <c r="C142" s="9" t="s">
        <v>495</v>
      </c>
      <c r="D142" s="9" t="s">
        <v>150</v>
      </c>
      <c r="E142" s="9"/>
      <c r="F142" s="9"/>
      <c r="G142" s="9" t="s">
        <v>493</v>
      </c>
    </row>
    <row r="143" spans="1:7" ht="24.95" customHeight="1">
      <c r="A143" s="9">
        <v>2022139</v>
      </c>
      <c r="B143" s="9" t="s">
        <v>498</v>
      </c>
      <c r="C143" s="9" t="s">
        <v>495</v>
      </c>
      <c r="D143" s="9" t="s">
        <v>150</v>
      </c>
      <c r="E143" s="9"/>
      <c r="F143" s="9"/>
      <c r="G143" s="9" t="s">
        <v>493</v>
      </c>
    </row>
    <row r="144" spans="1:7" ht="24.95" customHeight="1">
      <c r="A144" s="9">
        <v>2022140</v>
      </c>
      <c r="B144" s="9" t="s">
        <v>499</v>
      </c>
      <c r="C144" s="9" t="s">
        <v>495</v>
      </c>
      <c r="D144" s="9" t="s">
        <v>150</v>
      </c>
      <c r="E144" s="9"/>
      <c r="F144" s="9"/>
      <c r="G144" s="9" t="s">
        <v>493</v>
      </c>
    </row>
    <row r="145" spans="1:7" ht="24.95" customHeight="1">
      <c r="A145" s="9">
        <v>2022141</v>
      </c>
      <c r="B145" s="9" t="s">
        <v>497</v>
      </c>
      <c r="C145" s="9" t="s">
        <v>495</v>
      </c>
      <c r="D145" s="9" t="s">
        <v>85</v>
      </c>
      <c r="E145" s="9"/>
      <c r="F145" s="9"/>
      <c r="G145" s="9" t="s">
        <v>493</v>
      </c>
    </row>
    <row r="146" spans="1:7" ht="24.95" customHeight="1">
      <c r="A146" s="9">
        <v>2022142</v>
      </c>
      <c r="B146" s="9" t="s">
        <v>498</v>
      </c>
      <c r="C146" s="9" t="s">
        <v>495</v>
      </c>
      <c r="D146" s="9" t="s">
        <v>85</v>
      </c>
      <c r="E146" s="9"/>
      <c r="F146" s="9"/>
      <c r="G146" s="9" t="s">
        <v>493</v>
      </c>
    </row>
    <row r="147" spans="1:7" ht="24.95" customHeight="1">
      <c r="A147" s="9">
        <v>2022143</v>
      </c>
      <c r="B147" s="9" t="s">
        <v>499</v>
      </c>
      <c r="C147" s="9" t="s">
        <v>495</v>
      </c>
      <c r="D147" s="9" t="s">
        <v>85</v>
      </c>
      <c r="E147" s="9"/>
      <c r="F147" s="9"/>
      <c r="G147" s="9" t="s">
        <v>493</v>
      </c>
    </row>
    <row r="148" spans="1:7" ht="24.95" customHeight="1">
      <c r="A148" s="9">
        <v>2022144</v>
      </c>
      <c r="B148" s="9" t="s">
        <v>598</v>
      </c>
      <c r="C148" s="9" t="s">
        <v>495</v>
      </c>
      <c r="D148" s="9" t="s">
        <v>197</v>
      </c>
      <c r="E148" s="9"/>
      <c r="F148" s="9"/>
      <c r="G148" s="9" t="s">
        <v>493</v>
      </c>
    </row>
    <row r="149" spans="1:7" ht="24.95" customHeight="1">
      <c r="A149" s="9">
        <v>2022145</v>
      </c>
      <c r="B149" s="9" t="s">
        <v>500</v>
      </c>
      <c r="C149" s="9" t="s">
        <v>495</v>
      </c>
      <c r="D149" s="9" t="s">
        <v>50</v>
      </c>
      <c r="E149" s="9"/>
      <c r="F149" s="9"/>
      <c r="G149" s="9" t="s">
        <v>493</v>
      </c>
    </row>
    <row r="150" spans="1:7" ht="24.95" customHeight="1">
      <c r="A150" s="9">
        <v>2022146</v>
      </c>
      <c r="B150" s="9" t="s">
        <v>501</v>
      </c>
      <c r="C150" s="9" t="s">
        <v>495</v>
      </c>
      <c r="D150" s="9" t="s">
        <v>50</v>
      </c>
      <c r="E150" s="9"/>
      <c r="F150" s="9"/>
      <c r="G150" s="9" t="s">
        <v>493</v>
      </c>
    </row>
    <row r="151" spans="1:7" ht="24.95" customHeight="1">
      <c r="A151" s="9">
        <v>2022147</v>
      </c>
      <c r="B151" s="9" t="s">
        <v>502</v>
      </c>
      <c r="C151" s="9" t="s">
        <v>495</v>
      </c>
      <c r="D151" s="9" t="s">
        <v>50</v>
      </c>
      <c r="E151" s="9"/>
      <c r="F151" s="9"/>
      <c r="G151" s="9" t="s">
        <v>493</v>
      </c>
    </row>
    <row r="152" spans="1:7" ht="24.95" customHeight="1">
      <c r="A152" s="9">
        <v>2022148</v>
      </c>
      <c r="B152" s="9" t="s">
        <v>503</v>
      </c>
      <c r="C152" s="9" t="s">
        <v>495</v>
      </c>
      <c r="D152" s="9" t="s">
        <v>179</v>
      </c>
      <c r="E152" s="9"/>
      <c r="F152" s="9"/>
      <c r="G152" s="9" t="s">
        <v>493</v>
      </c>
    </row>
    <row r="153" spans="1:7" ht="24.95" customHeight="1">
      <c r="A153" s="9">
        <v>2022149</v>
      </c>
      <c r="B153" s="9" t="s">
        <v>504</v>
      </c>
      <c r="C153" s="9" t="s">
        <v>495</v>
      </c>
      <c r="D153" s="9" t="s">
        <v>150</v>
      </c>
      <c r="E153" s="9" t="s">
        <v>505</v>
      </c>
      <c r="F153" s="9"/>
      <c r="G153" s="9" t="s">
        <v>493</v>
      </c>
    </row>
    <row r="154" spans="1:7" ht="24.95" customHeight="1">
      <c r="A154" s="9">
        <v>2022150</v>
      </c>
      <c r="B154" s="9" t="s">
        <v>506</v>
      </c>
      <c r="C154" s="9" t="s">
        <v>495</v>
      </c>
      <c r="D154" s="9" t="s">
        <v>150</v>
      </c>
      <c r="E154" s="9" t="s">
        <v>505</v>
      </c>
      <c r="F154" s="9"/>
      <c r="G154" s="9" t="s">
        <v>493</v>
      </c>
    </row>
    <row r="155" spans="1:7" ht="24.95" customHeight="1">
      <c r="A155" s="9">
        <v>2022151</v>
      </c>
      <c r="B155" s="9" t="s">
        <v>507</v>
      </c>
      <c r="C155" s="9" t="s">
        <v>495</v>
      </c>
      <c r="D155" s="9" t="s">
        <v>150</v>
      </c>
      <c r="E155" s="9"/>
      <c r="F155" s="9"/>
      <c r="G155" s="9" t="s">
        <v>493</v>
      </c>
    </row>
    <row r="156" spans="1:7" ht="24.95" customHeight="1">
      <c r="A156" s="9">
        <v>2022152</v>
      </c>
      <c r="B156" s="9" t="s">
        <v>508</v>
      </c>
      <c r="C156" s="9" t="s">
        <v>495</v>
      </c>
      <c r="D156" s="9" t="s">
        <v>150</v>
      </c>
      <c r="E156" s="9"/>
      <c r="F156" s="9"/>
      <c r="G156" s="9" t="s">
        <v>493</v>
      </c>
    </row>
    <row r="157" spans="1:7" ht="24.95" customHeight="1">
      <c r="A157" s="9">
        <v>2022153</v>
      </c>
      <c r="B157" s="9" t="s">
        <v>509</v>
      </c>
      <c r="C157" s="9" t="s">
        <v>495</v>
      </c>
      <c r="D157" s="9" t="s">
        <v>58</v>
      </c>
      <c r="E157" s="9" t="s">
        <v>505</v>
      </c>
      <c r="F157" s="9"/>
      <c r="G157" s="9" t="s">
        <v>493</v>
      </c>
    </row>
    <row r="158" spans="1:7" ht="24.95" customHeight="1">
      <c r="A158" s="9">
        <v>2022154</v>
      </c>
      <c r="B158" s="9" t="s">
        <v>510</v>
      </c>
      <c r="C158" s="9" t="s">
        <v>495</v>
      </c>
      <c r="D158" s="9" t="s">
        <v>58</v>
      </c>
      <c r="E158" s="9"/>
      <c r="F158" s="9"/>
      <c r="G158" s="9" t="s">
        <v>493</v>
      </c>
    </row>
    <row r="159" spans="1:7" ht="24.95" customHeight="1">
      <c r="A159" s="9">
        <v>2022155</v>
      </c>
      <c r="B159" s="9" t="s">
        <v>511</v>
      </c>
      <c r="C159" s="9" t="s">
        <v>495</v>
      </c>
      <c r="D159" s="9" t="s">
        <v>58</v>
      </c>
      <c r="E159" s="9"/>
      <c r="F159" s="9"/>
      <c r="G159" s="9" t="s">
        <v>493</v>
      </c>
    </row>
    <row r="160" spans="1:7" ht="24.95" customHeight="1">
      <c r="A160" s="9">
        <v>2022156</v>
      </c>
      <c r="B160" s="9" t="s">
        <v>512</v>
      </c>
      <c r="C160" s="9" t="s">
        <v>495</v>
      </c>
      <c r="D160" s="9" t="s">
        <v>58</v>
      </c>
      <c r="E160" s="9"/>
      <c r="F160" s="9"/>
      <c r="G160" s="9" t="s">
        <v>493</v>
      </c>
    </row>
    <row r="161" spans="1:7" ht="24.95" customHeight="1">
      <c r="A161" s="9">
        <v>2022157</v>
      </c>
      <c r="B161" s="9" t="s">
        <v>513</v>
      </c>
      <c r="C161" s="9" t="s">
        <v>495</v>
      </c>
      <c r="D161" s="9" t="s">
        <v>85</v>
      </c>
      <c r="E161" s="9" t="s">
        <v>505</v>
      </c>
      <c r="F161" s="9"/>
      <c r="G161" s="9" t="s">
        <v>493</v>
      </c>
    </row>
    <row r="162" spans="1:7" ht="24.95" customHeight="1">
      <c r="A162" s="9">
        <v>2022158</v>
      </c>
      <c r="B162" s="9" t="s">
        <v>514</v>
      </c>
      <c r="C162" s="9" t="s">
        <v>495</v>
      </c>
      <c r="D162" s="9" t="s">
        <v>85</v>
      </c>
      <c r="E162" s="9"/>
      <c r="F162" s="9"/>
      <c r="G162" s="9" t="s">
        <v>493</v>
      </c>
    </row>
    <row r="163" spans="1:7" ht="24.95" customHeight="1">
      <c r="A163" s="9">
        <v>2022159</v>
      </c>
      <c r="B163" s="9" t="s">
        <v>504</v>
      </c>
      <c r="C163" s="9" t="s">
        <v>495</v>
      </c>
      <c r="D163" s="9" t="s">
        <v>85</v>
      </c>
      <c r="E163" s="9" t="s">
        <v>505</v>
      </c>
      <c r="F163" s="9"/>
      <c r="G163" s="9" t="s">
        <v>493</v>
      </c>
    </row>
    <row r="164" spans="1:7" ht="24.95" customHeight="1">
      <c r="A164" s="9">
        <v>2022160</v>
      </c>
      <c r="B164" s="9" t="s">
        <v>508</v>
      </c>
      <c r="C164" s="9" t="s">
        <v>495</v>
      </c>
      <c r="D164" s="9" t="s">
        <v>85</v>
      </c>
      <c r="E164" s="9"/>
      <c r="F164" s="9"/>
      <c r="G164" s="9" t="s">
        <v>493</v>
      </c>
    </row>
    <row r="165" spans="1:7" ht="24.95" customHeight="1">
      <c r="A165" s="9">
        <v>2022161</v>
      </c>
      <c r="B165" s="9" t="s">
        <v>515</v>
      </c>
      <c r="C165" s="9" t="s">
        <v>495</v>
      </c>
      <c r="D165" s="9" t="s">
        <v>85</v>
      </c>
      <c r="E165" s="9"/>
      <c r="F165" s="9"/>
      <c r="G165" s="9" t="s">
        <v>493</v>
      </c>
    </row>
    <row r="166" spans="1:7" ht="24.95" customHeight="1">
      <c r="A166" s="9">
        <v>2022162</v>
      </c>
      <c r="B166" s="9" t="s">
        <v>599</v>
      </c>
      <c r="C166" s="9" t="s">
        <v>495</v>
      </c>
      <c r="D166" s="9" t="s">
        <v>165</v>
      </c>
      <c r="E166" s="9"/>
      <c r="F166" s="9"/>
      <c r="G166" s="9" t="s">
        <v>493</v>
      </c>
    </row>
    <row r="167" spans="1:7" ht="24.95" customHeight="1">
      <c r="A167" s="9">
        <v>2022163</v>
      </c>
      <c r="B167" s="9" t="s">
        <v>516</v>
      </c>
      <c r="C167" s="9" t="s">
        <v>495</v>
      </c>
      <c r="D167" s="9" t="s">
        <v>193</v>
      </c>
      <c r="E167" s="9"/>
      <c r="F167" s="9"/>
      <c r="G167" s="9" t="s">
        <v>493</v>
      </c>
    </row>
    <row r="168" spans="1:7" ht="24.95" customHeight="1">
      <c r="A168" s="9">
        <v>2022164</v>
      </c>
      <c r="B168" s="9" t="s">
        <v>517</v>
      </c>
      <c r="C168" s="9" t="s">
        <v>495</v>
      </c>
      <c r="D168" s="9" t="s">
        <v>193</v>
      </c>
      <c r="E168" s="9"/>
      <c r="F168" s="9"/>
      <c r="G168" s="9" t="s">
        <v>493</v>
      </c>
    </row>
    <row r="169" spans="1:7" ht="24.95" customHeight="1">
      <c r="A169" s="9">
        <v>2022165</v>
      </c>
      <c r="B169" s="9" t="s">
        <v>518</v>
      </c>
      <c r="C169" s="9" t="s">
        <v>495</v>
      </c>
      <c r="D169" s="9" t="s">
        <v>193</v>
      </c>
      <c r="E169" s="9"/>
      <c r="F169" s="9"/>
      <c r="G169" s="9" t="s">
        <v>493</v>
      </c>
    </row>
    <row r="170" spans="1:7" ht="24.95" customHeight="1">
      <c r="A170" s="9">
        <v>2022166</v>
      </c>
      <c r="B170" s="9" t="s">
        <v>514</v>
      </c>
      <c r="C170" s="9" t="s">
        <v>495</v>
      </c>
      <c r="D170" s="9" t="s">
        <v>193</v>
      </c>
      <c r="E170" s="9"/>
      <c r="F170" s="9"/>
      <c r="G170" s="9" t="s">
        <v>493</v>
      </c>
    </row>
    <row r="171" spans="1:7" ht="24.95" customHeight="1">
      <c r="A171" s="9">
        <v>2022167</v>
      </c>
      <c r="B171" s="9" t="s">
        <v>519</v>
      </c>
      <c r="C171" s="9" t="s">
        <v>495</v>
      </c>
      <c r="D171" s="9" t="s">
        <v>168</v>
      </c>
      <c r="E171" s="9"/>
      <c r="F171" s="9"/>
      <c r="G171" s="9" t="s">
        <v>493</v>
      </c>
    </row>
    <row r="172" spans="1:7" ht="24.95" customHeight="1">
      <c r="A172" s="9">
        <v>2022168</v>
      </c>
      <c r="B172" s="9" t="s">
        <v>520</v>
      </c>
      <c r="C172" s="9" t="s">
        <v>495</v>
      </c>
      <c r="D172" s="9" t="s">
        <v>68</v>
      </c>
      <c r="E172" s="9"/>
      <c r="F172" s="9"/>
      <c r="G172" s="9" t="s">
        <v>493</v>
      </c>
    </row>
    <row r="173" spans="1:7" ht="24.95" customHeight="1">
      <c r="A173" s="9">
        <v>2022169</v>
      </c>
      <c r="B173" s="9" t="s">
        <v>521</v>
      </c>
      <c r="C173" s="9" t="s">
        <v>495</v>
      </c>
      <c r="D173" s="9" t="s">
        <v>50</v>
      </c>
      <c r="E173" s="9" t="s">
        <v>522</v>
      </c>
      <c r="F173" s="9"/>
      <c r="G173" s="9" t="s">
        <v>493</v>
      </c>
    </row>
    <row r="174" spans="1:7" ht="24.95" customHeight="1">
      <c r="A174" s="9">
        <v>2022170</v>
      </c>
      <c r="B174" s="9" t="s">
        <v>609</v>
      </c>
      <c r="C174" s="9" t="s">
        <v>495</v>
      </c>
      <c r="D174" s="9" t="s">
        <v>94</v>
      </c>
      <c r="E174" s="9" t="s">
        <v>523</v>
      </c>
      <c r="F174" s="9"/>
      <c r="G174" s="9" t="s">
        <v>493</v>
      </c>
    </row>
    <row r="175" spans="1:7" ht="24.95" customHeight="1">
      <c r="A175" s="9">
        <v>2022171</v>
      </c>
      <c r="B175" s="9" t="s">
        <v>610</v>
      </c>
      <c r="C175" s="9" t="s">
        <v>495</v>
      </c>
      <c r="D175" s="9" t="s">
        <v>97</v>
      </c>
      <c r="E175" s="9"/>
      <c r="F175" s="9"/>
      <c r="G175" s="9" t="s">
        <v>493</v>
      </c>
    </row>
    <row r="176" spans="1:7" ht="24.95" customHeight="1">
      <c r="A176" s="9">
        <v>2022172</v>
      </c>
      <c r="B176" s="9" t="s">
        <v>524</v>
      </c>
      <c r="C176" s="9" t="s">
        <v>495</v>
      </c>
      <c r="D176" s="9" t="s">
        <v>108</v>
      </c>
      <c r="E176" s="9"/>
      <c r="F176" s="9"/>
      <c r="G176" s="9" t="s">
        <v>493</v>
      </c>
    </row>
    <row r="177" spans="1:7" ht="24.95" customHeight="1">
      <c r="A177" s="9">
        <v>2022173</v>
      </c>
      <c r="B177" s="9" t="s">
        <v>525</v>
      </c>
      <c r="C177" s="9" t="s">
        <v>495</v>
      </c>
      <c r="D177" s="9" t="s">
        <v>108</v>
      </c>
      <c r="E177" s="9"/>
      <c r="F177" s="9"/>
      <c r="G177" s="9" t="s">
        <v>493</v>
      </c>
    </row>
    <row r="178" spans="1:7" ht="24.95" customHeight="1">
      <c r="A178" s="9">
        <v>2022174</v>
      </c>
      <c r="B178" s="9" t="s">
        <v>526</v>
      </c>
      <c r="C178" s="9" t="s">
        <v>495</v>
      </c>
      <c r="D178" s="9" t="s">
        <v>108</v>
      </c>
      <c r="E178" s="9"/>
      <c r="F178" s="9"/>
      <c r="G178" s="9" t="s">
        <v>493</v>
      </c>
    </row>
    <row r="179" spans="1:7" ht="24.95" customHeight="1">
      <c r="A179" s="9">
        <v>2022175</v>
      </c>
      <c r="B179" s="9" t="s">
        <v>527</v>
      </c>
      <c r="C179" s="9" t="s">
        <v>495</v>
      </c>
      <c r="D179" s="9" t="s">
        <v>108</v>
      </c>
      <c r="E179" s="9"/>
      <c r="F179" s="9"/>
      <c r="G179" s="9" t="s">
        <v>493</v>
      </c>
    </row>
    <row r="180" spans="1:7" ht="24.95" customHeight="1">
      <c r="A180" s="9">
        <v>2022176</v>
      </c>
      <c r="B180" s="9" t="s">
        <v>528</v>
      </c>
      <c r="C180" s="9" t="s">
        <v>495</v>
      </c>
      <c r="D180" s="9" t="s">
        <v>108</v>
      </c>
      <c r="E180" s="9"/>
      <c r="F180" s="9"/>
      <c r="G180" s="9" t="s">
        <v>493</v>
      </c>
    </row>
    <row r="181" spans="1:7" ht="24.95" customHeight="1">
      <c r="A181" s="9">
        <v>2022177</v>
      </c>
      <c r="B181" s="9" t="s">
        <v>529</v>
      </c>
      <c r="C181" s="9" t="s">
        <v>495</v>
      </c>
      <c r="D181" s="9" t="s">
        <v>108</v>
      </c>
      <c r="E181" s="9"/>
      <c r="F181" s="9"/>
      <c r="G181" s="9" t="s">
        <v>493</v>
      </c>
    </row>
    <row r="182" spans="1:7" ht="24.95" customHeight="1">
      <c r="A182" s="9">
        <v>2022178</v>
      </c>
      <c r="B182" s="9" t="s">
        <v>530</v>
      </c>
      <c r="C182" s="9" t="s">
        <v>495</v>
      </c>
      <c r="D182" s="9" t="s">
        <v>108</v>
      </c>
      <c r="E182" s="9"/>
      <c r="F182" s="9"/>
      <c r="G182" s="9" t="s">
        <v>493</v>
      </c>
    </row>
    <row r="183" spans="1:7" ht="24.95" customHeight="1">
      <c r="A183" s="9">
        <v>2022179</v>
      </c>
      <c r="B183" s="9" t="s">
        <v>600</v>
      </c>
      <c r="C183" s="9" t="s">
        <v>495</v>
      </c>
      <c r="D183" s="9" t="s">
        <v>108</v>
      </c>
      <c r="E183" s="9"/>
      <c r="F183" s="9"/>
      <c r="G183" s="9" t="s">
        <v>493</v>
      </c>
    </row>
    <row r="184" spans="1:7" ht="24.95" customHeight="1">
      <c r="A184" s="9">
        <v>2022180</v>
      </c>
      <c r="B184" s="9" t="s">
        <v>601</v>
      </c>
      <c r="C184" s="9" t="s">
        <v>495</v>
      </c>
      <c r="D184" s="9" t="s">
        <v>108</v>
      </c>
      <c r="E184" s="9"/>
      <c r="F184" s="9"/>
      <c r="G184" s="9" t="s">
        <v>493</v>
      </c>
    </row>
    <row r="185" spans="1:7" ht="24.95" customHeight="1">
      <c r="A185" s="9">
        <v>2022181</v>
      </c>
      <c r="B185" s="9" t="s">
        <v>531</v>
      </c>
      <c r="C185" s="9" t="s">
        <v>495</v>
      </c>
      <c r="D185" s="9" t="s">
        <v>191</v>
      </c>
      <c r="E185" s="9" t="s">
        <v>532</v>
      </c>
      <c r="F185" s="9"/>
      <c r="G185" s="9" t="s">
        <v>493</v>
      </c>
    </row>
    <row r="186" spans="1:7" ht="24.95" customHeight="1">
      <c r="A186" s="9">
        <v>2022182</v>
      </c>
      <c r="B186" s="9" t="s">
        <v>533</v>
      </c>
      <c r="C186" s="9" t="s">
        <v>495</v>
      </c>
      <c r="D186" s="9" t="s">
        <v>40</v>
      </c>
      <c r="E186" s="9" t="s">
        <v>534</v>
      </c>
      <c r="F186" s="9"/>
      <c r="G186" s="9" t="s">
        <v>493</v>
      </c>
    </row>
    <row r="187" spans="1:7" ht="24.95" customHeight="1">
      <c r="A187" s="9">
        <v>2022183</v>
      </c>
      <c r="B187" s="9" t="s">
        <v>535</v>
      </c>
      <c r="C187" s="9" t="s">
        <v>495</v>
      </c>
      <c r="D187" s="9" t="s">
        <v>40</v>
      </c>
      <c r="E187" s="9"/>
      <c r="F187" s="9"/>
      <c r="G187" s="9" t="s">
        <v>493</v>
      </c>
    </row>
    <row r="188" spans="1:7" ht="24.95" customHeight="1">
      <c r="A188" s="9">
        <v>2022184</v>
      </c>
      <c r="B188" s="9" t="s">
        <v>536</v>
      </c>
      <c r="C188" s="9" t="s">
        <v>495</v>
      </c>
      <c r="D188" s="9" t="s">
        <v>40</v>
      </c>
      <c r="E188" s="9"/>
      <c r="F188" s="9"/>
      <c r="G188" s="9" t="s">
        <v>493</v>
      </c>
    </row>
    <row r="189" spans="1:7" ht="24.95" customHeight="1">
      <c r="A189" s="9">
        <v>2022185</v>
      </c>
      <c r="B189" s="9" t="s">
        <v>537</v>
      </c>
      <c r="C189" s="9" t="s">
        <v>495</v>
      </c>
      <c r="D189" s="9" t="s">
        <v>40</v>
      </c>
      <c r="E189" s="9"/>
      <c r="F189" s="9"/>
      <c r="G189" s="9" t="s">
        <v>493</v>
      </c>
    </row>
    <row r="190" spans="1:7" ht="24.95" customHeight="1">
      <c r="A190" s="9">
        <v>2022186</v>
      </c>
      <c r="B190" s="9" t="s">
        <v>538</v>
      </c>
      <c r="C190" s="9" t="s">
        <v>495</v>
      </c>
      <c r="D190" s="9" t="s">
        <v>40</v>
      </c>
      <c r="E190" s="9"/>
      <c r="F190" s="9"/>
      <c r="G190" s="9" t="s">
        <v>493</v>
      </c>
    </row>
    <row r="191" spans="1:7" ht="24.95" customHeight="1">
      <c r="A191" s="9">
        <v>2022187</v>
      </c>
      <c r="B191" s="9" t="s">
        <v>539</v>
      </c>
      <c r="C191" s="9" t="s">
        <v>495</v>
      </c>
      <c r="D191" s="9" t="s">
        <v>40</v>
      </c>
      <c r="E191" s="9"/>
      <c r="F191" s="9"/>
      <c r="G191" s="9" t="s">
        <v>493</v>
      </c>
    </row>
    <row r="192" spans="1:7" ht="24.95" customHeight="1">
      <c r="A192" s="9">
        <v>2022188</v>
      </c>
      <c r="B192" s="9" t="s">
        <v>540</v>
      </c>
      <c r="C192" s="9" t="s">
        <v>495</v>
      </c>
      <c r="D192" s="9" t="s">
        <v>188</v>
      </c>
      <c r="E192" s="9"/>
      <c r="F192" s="9"/>
      <c r="G192" s="9" t="s">
        <v>493</v>
      </c>
    </row>
    <row r="193" spans="1:7" ht="24.95" customHeight="1">
      <c r="A193" s="9">
        <v>2022189</v>
      </c>
      <c r="B193" s="9" t="s">
        <v>541</v>
      </c>
      <c r="C193" s="9" t="s">
        <v>495</v>
      </c>
      <c r="D193" s="9" t="s">
        <v>40</v>
      </c>
      <c r="E193" s="9"/>
      <c r="F193" s="9"/>
      <c r="G193" s="9" t="s">
        <v>493</v>
      </c>
    </row>
    <row r="194" spans="1:7" ht="24.95" customHeight="1">
      <c r="A194" s="9">
        <v>2022190</v>
      </c>
      <c r="B194" s="9" t="s">
        <v>602</v>
      </c>
      <c r="C194" s="9" t="s">
        <v>495</v>
      </c>
      <c r="D194" s="9" t="s">
        <v>287</v>
      </c>
      <c r="E194" s="9"/>
      <c r="F194" s="9"/>
      <c r="G194" s="9" t="s">
        <v>493</v>
      </c>
    </row>
    <row r="195" spans="1:7" ht="24.95" customHeight="1">
      <c r="A195" s="9">
        <v>2022191</v>
      </c>
      <c r="B195" s="9" t="s">
        <v>603</v>
      </c>
      <c r="C195" s="9" t="s">
        <v>495</v>
      </c>
      <c r="D195" s="9" t="s">
        <v>287</v>
      </c>
      <c r="E195" s="9"/>
      <c r="F195" s="9"/>
      <c r="G195" s="9" t="s">
        <v>493</v>
      </c>
    </row>
    <row r="196" spans="1:7" ht="24.95" customHeight="1">
      <c r="A196" s="9">
        <v>2022192</v>
      </c>
      <c r="B196" s="9" t="s">
        <v>542</v>
      </c>
      <c r="C196" s="9" t="s">
        <v>495</v>
      </c>
      <c r="D196" s="9" t="s">
        <v>292</v>
      </c>
      <c r="E196" s="9"/>
      <c r="F196" s="9"/>
      <c r="G196" s="9" t="s">
        <v>493</v>
      </c>
    </row>
    <row r="197" spans="1:7" ht="24.95" customHeight="1">
      <c r="A197" s="9">
        <v>2022193</v>
      </c>
      <c r="B197" s="9" t="s">
        <v>602</v>
      </c>
      <c r="C197" s="9" t="s">
        <v>495</v>
      </c>
      <c r="D197" s="9" t="s">
        <v>292</v>
      </c>
      <c r="E197" s="9"/>
      <c r="F197" s="9"/>
      <c r="G197" s="9" t="s">
        <v>493</v>
      </c>
    </row>
    <row r="198" spans="1:7" ht="24.95" customHeight="1">
      <c r="A198" s="9">
        <v>2022194</v>
      </c>
      <c r="B198" s="9" t="s">
        <v>543</v>
      </c>
      <c r="C198" s="9" t="s">
        <v>495</v>
      </c>
      <c r="D198" s="9" t="s">
        <v>297</v>
      </c>
      <c r="E198" s="9"/>
      <c r="F198" s="9"/>
      <c r="G198" s="9" t="s">
        <v>493</v>
      </c>
    </row>
    <row r="199" spans="1:7" ht="24.95" customHeight="1">
      <c r="A199" s="9">
        <v>2022195</v>
      </c>
      <c r="B199" s="9" t="s">
        <v>544</v>
      </c>
      <c r="C199" s="9" t="s">
        <v>495</v>
      </c>
      <c r="D199" s="9" t="s">
        <v>183</v>
      </c>
      <c r="E199" s="9"/>
      <c r="F199" s="9"/>
      <c r="G199" s="9" t="s">
        <v>493</v>
      </c>
    </row>
    <row r="200" spans="1:7" ht="24.95" customHeight="1">
      <c r="A200" s="9">
        <v>2022196</v>
      </c>
      <c r="B200" s="9" t="s">
        <v>545</v>
      </c>
      <c r="C200" s="9" t="s">
        <v>495</v>
      </c>
      <c r="D200" s="9" t="s">
        <v>183</v>
      </c>
      <c r="E200" s="9"/>
      <c r="F200" s="9"/>
      <c r="G200" s="9" t="s">
        <v>493</v>
      </c>
    </row>
    <row r="201" spans="1:7" ht="24.95" customHeight="1">
      <c r="A201" s="9">
        <v>2022197</v>
      </c>
      <c r="B201" s="9" t="s">
        <v>546</v>
      </c>
      <c r="C201" s="9" t="s">
        <v>495</v>
      </c>
      <c r="D201" s="9" t="s">
        <v>183</v>
      </c>
      <c r="E201" s="9"/>
      <c r="F201" s="9"/>
      <c r="G201" s="9" t="s">
        <v>493</v>
      </c>
    </row>
    <row r="202" spans="1:7" ht="24.95" customHeight="1">
      <c r="A202" s="9">
        <v>2022198</v>
      </c>
      <c r="B202" s="9" t="s">
        <v>547</v>
      </c>
      <c r="C202" s="9" t="s">
        <v>495</v>
      </c>
      <c r="D202" s="9" t="s">
        <v>128</v>
      </c>
      <c r="E202" s="9"/>
      <c r="F202" s="9"/>
      <c r="G202" s="9" t="s">
        <v>493</v>
      </c>
    </row>
    <row r="203" spans="1:7" ht="24.95" customHeight="1">
      <c r="A203" s="9">
        <v>2022199</v>
      </c>
      <c r="B203" s="9" t="s">
        <v>548</v>
      </c>
      <c r="C203" s="9" t="s">
        <v>495</v>
      </c>
      <c r="D203" s="9" t="s">
        <v>300</v>
      </c>
      <c r="E203" s="9"/>
      <c r="F203" s="9"/>
      <c r="G203" s="9" t="s">
        <v>493</v>
      </c>
    </row>
    <row r="204" spans="1:7" ht="24.95" customHeight="1">
      <c r="A204" s="9">
        <v>2022200</v>
      </c>
      <c r="B204" s="9" t="s">
        <v>549</v>
      </c>
      <c r="C204" s="9" t="s">
        <v>495</v>
      </c>
      <c r="D204" s="9" t="s">
        <v>188</v>
      </c>
      <c r="E204" s="9" t="s">
        <v>550</v>
      </c>
      <c r="F204" s="9"/>
      <c r="G204" s="9" t="s">
        <v>493</v>
      </c>
    </row>
    <row r="205" spans="1:7" ht="24.95" customHeight="1">
      <c r="A205" s="9">
        <v>2022201</v>
      </c>
      <c r="B205" s="9" t="s">
        <v>551</v>
      </c>
      <c r="C205" s="9" t="s">
        <v>495</v>
      </c>
      <c r="D205" s="9" t="s">
        <v>188</v>
      </c>
      <c r="E205" s="9"/>
      <c r="F205" s="9"/>
      <c r="G205" s="9" t="s">
        <v>493</v>
      </c>
    </row>
    <row r="206" spans="1:7" ht="24.95" customHeight="1">
      <c r="A206" s="9">
        <v>2022202</v>
      </c>
      <c r="B206" s="9" t="s">
        <v>552</v>
      </c>
      <c r="C206" s="9" t="s">
        <v>495</v>
      </c>
      <c r="D206" s="9" t="s">
        <v>188</v>
      </c>
      <c r="E206" s="9"/>
      <c r="F206" s="9"/>
      <c r="G206" s="9" t="s">
        <v>493</v>
      </c>
    </row>
    <row r="207" spans="1:7" ht="24.95" customHeight="1">
      <c r="A207" s="9">
        <v>2022203</v>
      </c>
      <c r="B207" s="9" t="s">
        <v>604</v>
      </c>
      <c r="C207" s="9" t="s">
        <v>495</v>
      </c>
      <c r="D207" s="9" t="s">
        <v>188</v>
      </c>
      <c r="E207" s="9"/>
      <c r="F207" s="9"/>
      <c r="G207" s="9" t="s">
        <v>493</v>
      </c>
    </row>
    <row r="208" spans="1:7" ht="24.95" customHeight="1">
      <c r="A208" s="9">
        <v>2022204</v>
      </c>
      <c r="B208" s="9" t="s">
        <v>553</v>
      </c>
      <c r="C208" s="9" t="s">
        <v>495</v>
      </c>
      <c r="D208" s="9" t="s">
        <v>188</v>
      </c>
      <c r="E208" s="9"/>
      <c r="F208" s="9"/>
      <c r="G208" s="9" t="s">
        <v>493</v>
      </c>
    </row>
    <row r="209" spans="1:7" ht="24.95" customHeight="1">
      <c r="A209" s="9">
        <v>2022205</v>
      </c>
      <c r="B209" s="9" t="s">
        <v>554</v>
      </c>
      <c r="C209" s="9" t="s">
        <v>495</v>
      </c>
      <c r="D209" s="9" t="s">
        <v>191</v>
      </c>
      <c r="E209" s="9"/>
      <c r="F209" s="9"/>
      <c r="G209" s="9" t="s">
        <v>493</v>
      </c>
    </row>
    <row r="210" spans="1:7" ht="24.95" customHeight="1">
      <c r="A210" s="9">
        <v>2022206</v>
      </c>
      <c r="B210" s="9" t="s">
        <v>555</v>
      </c>
      <c r="C210" s="9" t="s">
        <v>495</v>
      </c>
      <c r="D210" s="9" t="s">
        <v>191</v>
      </c>
      <c r="E210" s="9"/>
      <c r="F210" s="9"/>
      <c r="G210" s="9" t="s">
        <v>493</v>
      </c>
    </row>
    <row r="211" spans="1:7" ht="24.95" customHeight="1">
      <c r="A211" s="9">
        <v>2022207</v>
      </c>
      <c r="B211" s="9" t="s">
        <v>556</v>
      </c>
      <c r="C211" s="9" t="s">
        <v>495</v>
      </c>
      <c r="D211" s="9" t="s">
        <v>191</v>
      </c>
      <c r="E211" s="9"/>
      <c r="F211" s="9"/>
      <c r="G211" s="9" t="s">
        <v>493</v>
      </c>
    </row>
    <row r="212" spans="1:7" ht="24.95" customHeight="1">
      <c r="A212" s="9">
        <v>2022208</v>
      </c>
      <c r="B212" s="9" t="s">
        <v>557</v>
      </c>
      <c r="C212" s="9" t="s">
        <v>495</v>
      </c>
      <c r="D212" s="9" t="s">
        <v>191</v>
      </c>
      <c r="E212" s="9" t="s">
        <v>532</v>
      </c>
      <c r="F212" s="9"/>
      <c r="G212" s="9" t="s">
        <v>493</v>
      </c>
    </row>
    <row r="213" spans="1:7" ht="24.95" customHeight="1">
      <c r="A213" s="9">
        <v>2022209</v>
      </c>
      <c r="B213" s="9" t="s">
        <v>558</v>
      </c>
      <c r="C213" s="9" t="s">
        <v>495</v>
      </c>
      <c r="D213" s="9" t="s">
        <v>191</v>
      </c>
      <c r="E213" s="9" t="s">
        <v>532</v>
      </c>
      <c r="F213" s="9"/>
      <c r="G213" s="9" t="s">
        <v>493</v>
      </c>
    </row>
    <row r="214" spans="1:7" ht="24.95" customHeight="1">
      <c r="A214" s="9">
        <v>2022210</v>
      </c>
      <c r="B214" s="9" t="s">
        <v>605</v>
      </c>
      <c r="C214" s="9" t="s">
        <v>495</v>
      </c>
      <c r="D214" s="9" t="s">
        <v>412</v>
      </c>
      <c r="E214" s="9" t="s">
        <v>559</v>
      </c>
      <c r="F214" s="9"/>
      <c r="G214" s="9" t="s">
        <v>493</v>
      </c>
    </row>
    <row r="215" spans="1:7" ht="24.95" customHeight="1">
      <c r="A215" s="9">
        <v>2022211</v>
      </c>
      <c r="B215" s="9" t="s">
        <v>560</v>
      </c>
      <c r="C215" s="9" t="s">
        <v>495</v>
      </c>
      <c r="D215" s="9" t="s">
        <v>412</v>
      </c>
      <c r="E215" s="9"/>
      <c r="F215" s="9"/>
      <c r="G215" s="9" t="s">
        <v>493</v>
      </c>
    </row>
    <row r="216" spans="1:7" ht="24.95" customHeight="1">
      <c r="A216" s="9">
        <v>2022212</v>
      </c>
      <c r="B216" s="9" t="s">
        <v>561</v>
      </c>
      <c r="C216" s="9" t="s">
        <v>495</v>
      </c>
      <c r="D216" s="9" t="s">
        <v>412</v>
      </c>
      <c r="E216" s="9"/>
      <c r="F216" s="9"/>
      <c r="G216" s="9" t="s">
        <v>493</v>
      </c>
    </row>
    <row r="217" spans="1:7" ht="24.95" customHeight="1">
      <c r="A217" s="9">
        <v>2022213</v>
      </c>
      <c r="B217" s="9" t="s">
        <v>562</v>
      </c>
      <c r="C217" s="9" t="s">
        <v>495</v>
      </c>
      <c r="D217" s="9" t="s">
        <v>412</v>
      </c>
      <c r="E217" s="9"/>
      <c r="F217" s="9"/>
      <c r="G217" s="9" t="s">
        <v>493</v>
      </c>
    </row>
    <row r="218" spans="1:7" ht="24.95" customHeight="1">
      <c r="A218" s="9">
        <v>2022214</v>
      </c>
      <c r="B218" s="9" t="s">
        <v>563</v>
      </c>
      <c r="C218" s="9" t="s">
        <v>495</v>
      </c>
      <c r="D218" s="9" t="s">
        <v>412</v>
      </c>
      <c r="E218" s="9"/>
      <c r="F218" s="9"/>
      <c r="G218" s="9" t="s">
        <v>493</v>
      </c>
    </row>
    <row r="219" spans="1:7" ht="24.95" customHeight="1">
      <c r="A219" s="9">
        <v>2022215</v>
      </c>
      <c r="B219" s="9" t="s">
        <v>606</v>
      </c>
      <c r="C219" s="9" t="s">
        <v>495</v>
      </c>
      <c r="D219" s="9" t="s">
        <v>412</v>
      </c>
      <c r="E219" s="9"/>
      <c r="F219" s="9"/>
      <c r="G219" s="9" t="s">
        <v>493</v>
      </c>
    </row>
    <row r="220" spans="1:7" ht="24.95" customHeight="1">
      <c r="A220" s="9">
        <v>2022216</v>
      </c>
      <c r="B220" s="9" t="s">
        <v>564</v>
      </c>
      <c r="C220" s="9" t="s">
        <v>495</v>
      </c>
      <c r="D220" s="9" t="s">
        <v>122</v>
      </c>
      <c r="E220" s="9"/>
      <c r="F220" s="9"/>
      <c r="G220" s="9" t="s">
        <v>493</v>
      </c>
    </row>
    <row r="221" spans="1:7" ht="24.95" customHeight="1">
      <c r="A221" s="9">
        <v>2022217</v>
      </c>
      <c r="B221" s="9" t="s">
        <v>565</v>
      </c>
      <c r="C221" s="9" t="s">
        <v>495</v>
      </c>
      <c r="D221" s="9" t="s">
        <v>326</v>
      </c>
      <c r="E221" s="9"/>
      <c r="F221" s="9"/>
      <c r="G221" s="9" t="s">
        <v>493</v>
      </c>
    </row>
    <row r="222" spans="1:7" ht="24.95" customHeight="1">
      <c r="A222" s="9">
        <v>2022218</v>
      </c>
      <c r="B222" s="9" t="s">
        <v>566</v>
      </c>
      <c r="C222" s="9" t="s">
        <v>495</v>
      </c>
      <c r="D222" s="9" t="s">
        <v>329</v>
      </c>
      <c r="E222" s="9"/>
      <c r="F222" s="9"/>
      <c r="G222" s="9" t="s">
        <v>493</v>
      </c>
    </row>
    <row r="223" spans="1:7" ht="24.95" customHeight="1">
      <c r="A223" s="9">
        <v>2022219</v>
      </c>
      <c r="B223" s="9" t="s">
        <v>567</v>
      </c>
      <c r="C223" s="9" t="s">
        <v>495</v>
      </c>
      <c r="D223" s="9" t="s">
        <v>329</v>
      </c>
      <c r="E223" s="9"/>
      <c r="F223" s="9"/>
      <c r="G223" s="9" t="s">
        <v>493</v>
      </c>
    </row>
    <row r="224" spans="1:7" ht="24.95" customHeight="1">
      <c r="A224" s="9">
        <v>2022220</v>
      </c>
      <c r="B224" s="9" t="s">
        <v>568</v>
      </c>
      <c r="C224" s="9" t="s">
        <v>495</v>
      </c>
      <c r="D224" s="9" t="s">
        <v>58</v>
      </c>
      <c r="E224" s="9" t="s">
        <v>569</v>
      </c>
      <c r="F224" s="9"/>
      <c r="G224" s="9" t="s">
        <v>493</v>
      </c>
    </row>
    <row r="225" spans="1:7" ht="24.95" customHeight="1">
      <c r="A225" s="9">
        <v>2022221</v>
      </c>
      <c r="B225" s="9" t="s">
        <v>568</v>
      </c>
      <c r="C225" s="9" t="s">
        <v>495</v>
      </c>
      <c r="D225" s="9" t="s">
        <v>85</v>
      </c>
      <c r="E225" s="9" t="s">
        <v>569</v>
      </c>
      <c r="F225" s="9"/>
      <c r="G225" s="9" t="s">
        <v>493</v>
      </c>
    </row>
    <row r="226" spans="1:7" ht="24.95" customHeight="1">
      <c r="A226" s="9">
        <v>2022222</v>
      </c>
      <c r="B226" s="9" t="s">
        <v>570</v>
      </c>
      <c r="C226" s="9" t="s">
        <v>495</v>
      </c>
      <c r="D226" s="9" t="s">
        <v>193</v>
      </c>
      <c r="E226" s="9" t="s">
        <v>571</v>
      </c>
      <c r="F226" s="9"/>
      <c r="G226" s="9" t="s">
        <v>493</v>
      </c>
    </row>
    <row r="227" spans="1:7" ht="24.95" customHeight="1">
      <c r="A227" s="9">
        <v>2022223</v>
      </c>
      <c r="B227" s="9" t="s">
        <v>570</v>
      </c>
      <c r="C227" s="9" t="s">
        <v>495</v>
      </c>
      <c r="D227" s="9" t="s">
        <v>85</v>
      </c>
      <c r="E227" s="9" t="s">
        <v>571</v>
      </c>
      <c r="F227" s="9"/>
      <c r="G227" s="9" t="s">
        <v>493</v>
      </c>
    </row>
    <row r="228" spans="1:7" ht="24.95" customHeight="1">
      <c r="A228" s="9">
        <v>2022224</v>
      </c>
      <c r="B228" s="9" t="s">
        <v>572</v>
      </c>
      <c r="C228" s="9" t="s">
        <v>495</v>
      </c>
      <c r="D228" s="9" t="s">
        <v>193</v>
      </c>
      <c r="E228" s="9"/>
      <c r="F228" s="9"/>
      <c r="G228" s="9" t="s">
        <v>493</v>
      </c>
    </row>
    <row r="229" spans="1:7" ht="24.95" customHeight="1">
      <c r="A229" s="9">
        <v>2022225</v>
      </c>
      <c r="B229" s="9" t="s">
        <v>573</v>
      </c>
      <c r="C229" s="9" t="s">
        <v>495</v>
      </c>
      <c r="D229" s="9" t="s">
        <v>122</v>
      </c>
      <c r="E229" s="9"/>
      <c r="F229" s="9"/>
      <c r="G229" s="9" t="s">
        <v>493</v>
      </c>
    </row>
    <row r="230" spans="1:7" ht="24.95" customHeight="1">
      <c r="A230" s="9">
        <v>2022226</v>
      </c>
      <c r="B230" s="9" t="s">
        <v>574</v>
      </c>
      <c r="C230" s="9" t="s">
        <v>495</v>
      </c>
      <c r="D230" s="9" t="s">
        <v>150</v>
      </c>
      <c r="E230" s="9"/>
      <c r="F230" s="9"/>
      <c r="G230" s="9" t="s">
        <v>493</v>
      </c>
    </row>
    <row r="231" spans="1:7" s="5" customFormat="1" ht="24.95" customHeight="1">
      <c r="A231" s="9">
        <v>2022227</v>
      </c>
      <c r="B231" s="9" t="s">
        <v>575</v>
      </c>
      <c r="C231" s="9" t="s">
        <v>495</v>
      </c>
      <c r="D231" s="9" t="s">
        <v>108</v>
      </c>
      <c r="E231" s="9"/>
      <c r="F231" s="9"/>
      <c r="G231" s="9" t="s">
        <v>493</v>
      </c>
    </row>
    <row r="232" spans="1:7" ht="24.95" customHeight="1">
      <c r="A232" s="9">
        <v>2022228</v>
      </c>
      <c r="B232" s="9" t="s">
        <v>576</v>
      </c>
      <c r="C232" s="9" t="s">
        <v>495</v>
      </c>
      <c r="D232" s="9" t="s">
        <v>108</v>
      </c>
      <c r="E232" s="9"/>
      <c r="F232" s="9"/>
      <c r="G232" s="9" t="s">
        <v>493</v>
      </c>
    </row>
    <row r="233" spans="1:7" ht="24.95" customHeight="1">
      <c r="A233" s="9">
        <v>2022229</v>
      </c>
      <c r="B233" s="9" t="s">
        <v>577</v>
      </c>
      <c r="C233" s="9" t="s">
        <v>495</v>
      </c>
      <c r="D233" s="9" t="s">
        <v>108</v>
      </c>
      <c r="E233" s="9"/>
      <c r="F233" s="9"/>
      <c r="G233" s="9" t="s">
        <v>493</v>
      </c>
    </row>
    <row r="234" spans="1:7">
      <c r="G234" s="5"/>
    </row>
    <row r="235" spans="1:7">
      <c r="A235" s="10"/>
    </row>
    <row r="236" spans="1:7">
      <c r="A236" s="11"/>
    </row>
    <row r="237" spans="1:7">
      <c r="A237" s="10"/>
    </row>
  </sheetData>
  <sheetProtection selectLockedCells="1" selectUnlockedCells="1"/>
  <autoFilter ref="A4:G233"/>
  <mergeCells count="2">
    <mergeCell ref="A2:G2"/>
    <mergeCell ref="A3:G3"/>
  </mergeCells>
  <phoneticPr fontId="13" type="noConversion"/>
  <printOptions horizontalCentered="1"/>
  <pageMargins left="0.27559055118110198" right="0.23622047244094499" top="0.47244094488188998" bottom="0.82677165354330695" header="0.511811023622047" footer="0.511811023622047"/>
  <pageSetup paperSize="9"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2019部门综合预算表</vt:lpstr>
      <vt:lpstr>2022年部门预算申报表 </vt:lpstr>
      <vt:lpstr>'2019部门综合预算表'!Print_Titles</vt:lpstr>
      <vt:lpstr>'2022年部门预算申报表 '!Print_Titles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卜岚</cp:lastModifiedBy>
  <cp:lastPrinted>2019-10-21T02:45:00Z</cp:lastPrinted>
  <dcterms:created xsi:type="dcterms:W3CDTF">2016-11-09T03:14:00Z</dcterms:created>
  <dcterms:modified xsi:type="dcterms:W3CDTF">2021-11-24T06:28:51Z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KSORubyTemplateID" linkTarget="0">
    <vt:lpwstr>14</vt:lpwstr>
  </property>
  <property fmtid="{D5CDD505-2E9C-101B-9397-08002B2CF9AE}" pid="4" name="ICV">
    <vt:lpwstr>F70421FB4E5741439292E738BC0063CA</vt:lpwstr>
  </property>
</Properties>
</file>